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8_{64FC3F6C-EC1D-4804-B165-E9BB6CEFE97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収支計画書（複数公演用）" sheetId="2" r:id="rId1"/>
    <sheet name="（別添）収支計画明細（複数公演用）" sheetId="5" r:id="rId2"/>
    <sheet name="非表示_プルダウン選択肢" sheetId="11" state="hidden" r:id="rId3"/>
  </sheets>
  <definedNames>
    <definedName name="_xlnm.Print_Area" localSheetId="1">'（別添）収支計画明細（複数公演用）'!$A$1:$G$71</definedName>
    <definedName name="_xlnm.Print_Area" localSheetId="0">'収支計画書（複数公演用）'!$A$1:$P$58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R10" i="2" l="1"/>
  <c r="T12" i="2" l="1"/>
  <c r="R17" i="2" s="1"/>
  <c r="S17" i="2" s="1"/>
  <c r="R12" i="2"/>
  <c r="R16" i="2" s="1"/>
  <c r="S16" i="2" s="1"/>
  <c r="T11" i="2"/>
  <c r="R11" i="2"/>
  <c r="T10" i="2"/>
  <c r="R15" i="2" l="1"/>
  <c r="S15" i="2" s="1"/>
  <c r="F105" i="5" l="1"/>
  <c r="K6" i="5" s="1"/>
  <c r="I11" i="5" s="1"/>
  <c r="G50" i="2" l="1"/>
  <c r="M38" i="2"/>
  <c r="E55" i="2" s="1"/>
  <c r="L55" i="2" s="1"/>
  <c r="L56" i="2" s="1"/>
  <c r="E56" i="2" l="1"/>
  <c r="F100" i="5"/>
  <c r="I6" i="5" s="1"/>
  <c r="I10" i="5" s="1"/>
  <c r="F86" i="5"/>
  <c r="K5" i="5" s="1"/>
  <c r="F63" i="5"/>
  <c r="I5" i="5" s="1"/>
  <c r="F55" i="5"/>
  <c r="K4" i="5" s="1"/>
  <c r="F9" i="5" l="1"/>
  <c r="F107" i="5" l="1"/>
  <c r="I4" i="5"/>
  <c r="I9" i="5" s="1"/>
  <c r="G38" i="2"/>
  <c r="E54" i="2" s="1"/>
  <c r="L54" i="2" s="1"/>
</calcChain>
</file>

<file path=xl/sharedStrings.xml><?xml version="1.0" encoding="utf-8"?>
<sst xmlns="http://schemas.openxmlformats.org/spreadsheetml/2006/main" count="464" uniqueCount="260">
  <si>
    <t>備考</t>
    <rPh sb="0" eb="2">
      <t>ビコウ</t>
    </rPh>
    <phoneticPr fontId="2"/>
  </si>
  <si>
    <t>主な経費内容</t>
    <rPh sb="0" eb="1">
      <t>オモナケイヒ</t>
    </rPh>
    <rPh sb="4" eb="6">
      <t>ナイヨウ</t>
    </rPh>
    <phoneticPr fontId="2"/>
  </si>
  <si>
    <t>支払先名称</t>
    <rPh sb="0" eb="3">
      <t>シハライサキ</t>
    </rPh>
    <rPh sb="3" eb="5">
      <t>メイショウ</t>
    </rPh>
    <phoneticPr fontId="2"/>
  </si>
  <si>
    <t>主な収入内容</t>
    <rPh sb="0" eb="1">
      <t>オモナケイヒ</t>
    </rPh>
    <rPh sb="2" eb="4">
      <t>シュウニュウ</t>
    </rPh>
    <rPh sb="4" eb="6">
      <t>ナイヨウ</t>
    </rPh>
    <phoneticPr fontId="2"/>
  </si>
  <si>
    <t>収入額</t>
    <rPh sb="0" eb="2">
      <t>シュウニュウ</t>
    </rPh>
    <rPh sb="2" eb="3">
      <t>シハライキンガク</t>
    </rPh>
    <phoneticPr fontId="1"/>
  </si>
  <si>
    <t>（Ｃ）事業収入→</t>
    <rPh sb="5" eb="7">
      <t>シュウニュウ</t>
    </rPh>
    <phoneticPr fontId="1"/>
  </si>
  <si>
    <t>NO</t>
    <phoneticPr fontId="2"/>
  </si>
  <si>
    <t>事業者名</t>
    <rPh sb="0" eb="4">
      <t>ジギョウシャメイ</t>
    </rPh>
    <phoneticPr fontId="1"/>
  </si>
  <si>
    <t>事業管理番号</t>
    <phoneticPr fontId="1"/>
  </si>
  <si>
    <t>（Ａ）事業の総経費→</t>
    <phoneticPr fontId="1"/>
  </si>
  <si>
    <t>自動計算</t>
    <rPh sb="0" eb="4">
      <t>ジドウケイサｎ</t>
    </rPh>
    <phoneticPr fontId="1"/>
  </si>
  <si>
    <t>A</t>
    <phoneticPr fontId="1"/>
  </si>
  <si>
    <t>B</t>
    <phoneticPr fontId="1"/>
  </si>
  <si>
    <t>C</t>
    <phoneticPr fontId="1"/>
  </si>
  <si>
    <t>入場料等</t>
    <rPh sb="0" eb="3">
      <t>ニュウジョウリョウナド</t>
    </rPh>
    <rPh sb="3" eb="4">
      <t>ナド</t>
    </rPh>
    <phoneticPr fontId="1"/>
  </si>
  <si>
    <t>費用種別
(※プルダウンから選択)</t>
    <rPh sb="0" eb="4">
      <t>ヒヨウシュベツ</t>
    </rPh>
    <phoneticPr fontId="1"/>
  </si>
  <si>
    <t>収入種別
(※プルダウンから選択)</t>
    <rPh sb="0" eb="2">
      <t>シュウニュウ</t>
    </rPh>
    <rPh sb="2" eb="4">
      <t>ヒヨウシュベツ</t>
    </rPh>
    <phoneticPr fontId="1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</si>
  <si>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2"/>
  </si>
  <si>
    <t>予定額</t>
    <rPh sb="0" eb="3">
      <t>ヨテイガク</t>
    </rPh>
    <phoneticPr fontId="1"/>
  </si>
  <si>
    <t>事業の総経費</t>
    <phoneticPr fontId="1"/>
  </si>
  <si>
    <t>その他</t>
    <phoneticPr fontId="1"/>
  </si>
  <si>
    <t>補助希望額</t>
    <rPh sb="0" eb="2">
      <t>ホジョ</t>
    </rPh>
    <rPh sb="2" eb="4">
      <t>キボウ</t>
    </rPh>
    <rPh sb="4" eb="5">
      <t>ガク</t>
    </rPh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</si>
  <si>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</si>
  <si>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収支計画書</t>
    <rPh sb="0" eb="5">
      <t>シュウシ</t>
    </rPh>
    <phoneticPr fontId="1"/>
  </si>
  <si>
    <t>補助率</t>
    <rPh sb="0" eb="3">
      <t>ホジョリツ</t>
    </rPh>
    <phoneticPr fontId="1"/>
  </si>
  <si>
    <t>２分の１</t>
  </si>
  <si>
    <t>【対象外経費】</t>
  </si>
  <si>
    <t>【収入】</t>
    <rPh sb="1" eb="3">
      <t>シュウニュウ</t>
    </rPh>
    <phoneticPr fontId="1"/>
  </si>
  <si>
    <t>【対象経費】</t>
  </si>
  <si>
    <t>　　 　（Ｂ）補助希望対象経費→</t>
    <phoneticPr fontId="1"/>
  </si>
  <si>
    <t>補助希望対象
経費</t>
    <rPh sb="0" eb="6">
      <t>ホジョタイショウ</t>
    </rPh>
    <rPh sb="7" eb="9">
      <t>ソウケイヒ</t>
    </rPh>
    <phoneticPr fontId="1"/>
  </si>
  <si>
    <t>入場料等</t>
    <rPh sb="0" eb="2">
      <t>ニュウジョウ</t>
    </rPh>
    <rPh sb="2" eb="3">
      <t>シュッテンリョウ</t>
    </rPh>
    <rPh sb="3" eb="4">
      <t>ナド</t>
    </rPh>
    <phoneticPr fontId="1"/>
  </si>
  <si>
    <t>公演名</t>
    <rPh sb="0" eb="3">
      <t>コウエn</t>
    </rPh>
    <phoneticPr fontId="1"/>
  </si>
  <si>
    <t>補助希望対象（総額）
経費</t>
    <rPh sb="0" eb="6">
      <t>ホジョタイショウ</t>
    </rPh>
    <rPh sb="7" eb="9">
      <t>ソウガク</t>
    </rPh>
    <rPh sb="11" eb="13">
      <t>ソウケイヒ</t>
    </rPh>
    <phoneticPr fontId="1"/>
  </si>
  <si>
    <t>補助希望額（総額）</t>
    <rPh sb="0" eb="2">
      <t>ホジョ</t>
    </rPh>
    <rPh sb="2" eb="4">
      <t>キボウ</t>
    </rPh>
    <rPh sb="4" eb="5">
      <t>ガク</t>
    </rPh>
    <rPh sb="6" eb="8">
      <t>ソウガク</t>
    </rPh>
    <phoneticPr fontId="1"/>
  </si>
  <si>
    <t>NO</t>
  </si>
  <si>
    <t>主な経費項目</t>
    <rPh sb="0" eb="1">
      <t>オモナケイヒ</t>
    </rPh>
    <rPh sb="4" eb="6">
      <t>コウモク</t>
    </rPh>
    <phoneticPr fontId="2"/>
  </si>
  <si>
    <t>内容</t>
    <rPh sb="0" eb="2">
      <t>ナイヨウ</t>
    </rPh>
    <phoneticPr fontId="24"/>
  </si>
  <si>
    <t>A社</t>
    <rPh sb="1" eb="2">
      <t>シャ</t>
    </rPh>
    <phoneticPr fontId="24"/>
  </si>
  <si>
    <t>C社</t>
    <rPh sb="1" eb="2">
      <t>シャ</t>
    </rPh>
    <phoneticPr fontId="24"/>
  </si>
  <si>
    <t>B社</t>
    <rPh sb="1" eb="2">
      <t>シャ</t>
    </rPh>
    <phoneticPr fontId="24"/>
  </si>
  <si>
    <t>公演開始日</t>
    <rPh sb="0" eb="2">
      <t>コウエン</t>
    </rPh>
    <rPh sb="2" eb="5">
      <t>カイシビ</t>
    </rPh>
    <phoneticPr fontId="2"/>
  </si>
  <si>
    <t>公演回数</t>
    <rPh sb="0" eb="2">
      <t>コウエン</t>
    </rPh>
    <rPh sb="2" eb="4">
      <t>カイスウ</t>
    </rPh>
    <phoneticPr fontId="2"/>
  </si>
  <si>
    <t>総額</t>
    <rPh sb="0" eb="2">
      <t>ソウガク</t>
    </rPh>
    <phoneticPr fontId="24"/>
  </si>
  <si>
    <t>費用種別</t>
    <phoneticPr fontId="24"/>
  </si>
  <si>
    <t>動画配信
予定日</t>
    <rPh sb="0" eb="2">
      <t>ドウガ</t>
    </rPh>
    <rPh sb="2" eb="4">
      <t>ハイシン</t>
    </rPh>
    <rPh sb="5" eb="8">
      <t>ヨテイビ</t>
    </rPh>
    <phoneticPr fontId="1"/>
  </si>
  <si>
    <r>
      <t xml:space="preserve">事業完了
予定日
</t>
    </r>
    <r>
      <rPr>
        <sz val="12"/>
        <rFont val="ＭＳ Ｐゴシック"/>
        <family val="3"/>
        <charset val="128"/>
      </rPr>
      <t>(自動入力)</t>
    </r>
    <rPh sb="0" eb="4">
      <t>ジギョウカンリョウイニ</t>
    </rPh>
    <rPh sb="5" eb="7">
      <t>ヨテイ</t>
    </rPh>
    <rPh sb="7" eb="8">
      <t>ヒ</t>
    </rPh>
    <rPh sb="10" eb="12">
      <t>ジドウ</t>
    </rPh>
    <rPh sb="12" eb="14">
      <t>ニュウリョク</t>
    </rPh>
    <phoneticPr fontId="1"/>
  </si>
  <si>
    <t>収支計画明細</t>
    <phoneticPr fontId="24"/>
  </si>
  <si>
    <t>出演関係費</t>
    <rPh sb="0" eb="5">
      <t>シュテゥ</t>
    </rPh>
    <phoneticPr fontId="1"/>
  </si>
  <si>
    <t>制作関係費</t>
    <rPh sb="0" eb="5">
      <t>セイサク</t>
    </rPh>
    <phoneticPr fontId="1"/>
  </si>
  <si>
    <t>会場関係費</t>
    <rPh sb="0" eb="5">
      <t>カイジヨ</t>
    </rPh>
    <phoneticPr fontId="1"/>
  </si>
  <si>
    <t>運営関係費</t>
    <rPh sb="0" eb="5">
      <t>ウンエイ</t>
    </rPh>
    <phoneticPr fontId="1"/>
  </si>
  <si>
    <t>申請・報告に関する費用</t>
    <rPh sb="0" eb="2">
      <t>シンセイ</t>
    </rPh>
    <rPh sb="3" eb="5">
      <t>ホウコク</t>
    </rPh>
    <rPh sb="6" eb="7">
      <t>カンス</t>
    </rPh>
    <rPh sb="9" eb="11">
      <t>ヒヨウ</t>
    </rPh>
    <phoneticPr fontId="24"/>
  </si>
  <si>
    <t>■出演関係費</t>
    <phoneticPr fontId="24"/>
  </si>
  <si>
    <t>■制作関係費</t>
    <phoneticPr fontId="24"/>
  </si>
  <si>
    <t>■会場関係費</t>
    <phoneticPr fontId="24"/>
  </si>
  <si>
    <t>■運営関係費</t>
    <phoneticPr fontId="24"/>
  </si>
  <si>
    <t>■映像制作配信費</t>
    <phoneticPr fontId="24"/>
  </si>
  <si>
    <t>■申請・報告に関する費用</t>
    <phoneticPr fontId="24"/>
  </si>
  <si>
    <t>入場料等</t>
  </si>
  <si>
    <t>物販等</t>
  </si>
  <si>
    <t>協賛金等</t>
  </si>
  <si>
    <t>他の公的な補助金・助成金</t>
  </si>
  <si>
    <t>その他</t>
  </si>
  <si>
    <t>映像制作配信費</t>
    <rPh sb="0" eb="2">
      <t>エイゾウ</t>
    </rPh>
    <rPh sb="2" eb="4">
      <t>セイサク</t>
    </rPh>
    <rPh sb="4" eb="6">
      <t>ハイシン</t>
    </rPh>
    <rPh sb="6" eb="7">
      <t>ヒ</t>
    </rPh>
    <phoneticPr fontId="1"/>
  </si>
  <si>
    <t>　</t>
    <phoneticPr fontId="1"/>
  </si>
  <si>
    <t>出演関係費</t>
    <phoneticPr fontId="24"/>
  </si>
  <si>
    <t>制作関係費</t>
    <phoneticPr fontId="24"/>
  </si>
  <si>
    <t>会場関係費</t>
    <phoneticPr fontId="24"/>
  </si>
  <si>
    <t>運営関係費</t>
    <phoneticPr fontId="24"/>
  </si>
  <si>
    <t>映像制作配信費</t>
  </si>
  <si>
    <t>申請・報告に関する費用</t>
    <phoneticPr fontId="24"/>
  </si>
  <si>
    <t>■費用種別ごとの合計値(公演回数による案分なし)</t>
    <rPh sb="12" eb="14">
      <t>コウエン</t>
    </rPh>
    <rPh sb="14" eb="16">
      <t>カイスウ</t>
    </rPh>
    <phoneticPr fontId="24"/>
  </si>
  <si>
    <t>a）公演関係経費</t>
    <phoneticPr fontId="24"/>
  </si>
  <si>
    <t>b）動画関係経費</t>
    <phoneticPr fontId="24"/>
  </si>
  <si>
    <t>c）書類（申請書類等）作成経費</t>
    <phoneticPr fontId="24"/>
  </si>
  <si>
    <t>※事務局確認用ですので、ご入力いただく必要はございません</t>
    <phoneticPr fontId="24"/>
  </si>
  <si>
    <t>■補助対象経費</t>
    <rPh sb="1" eb="3">
      <t>ホジョ</t>
    </rPh>
    <rPh sb="3" eb="5">
      <t>タイショウ</t>
    </rPh>
    <rPh sb="5" eb="7">
      <t>ケイヒ</t>
    </rPh>
    <phoneticPr fontId="24"/>
  </si>
  <si>
    <t>公演回数案分</t>
    <phoneticPr fontId="1"/>
  </si>
  <si>
    <t>公演回数案分なし</t>
    <phoneticPr fontId="1"/>
  </si>
  <si>
    <t>明細の合計額</t>
    <rPh sb="0" eb="2">
      <t>メイサイ</t>
    </rPh>
    <rPh sb="3" eb="5">
      <t>ゴウケイ</t>
    </rPh>
    <rPh sb="5" eb="6">
      <t>ガク</t>
    </rPh>
    <phoneticPr fontId="24"/>
  </si>
  <si>
    <t>XXX事務所</t>
    <rPh sb="3" eb="5">
      <t>ジム</t>
    </rPh>
    <rPh sb="5" eb="6">
      <t>ショ</t>
    </rPh>
    <phoneticPr fontId="23"/>
  </si>
  <si>
    <t>出演料</t>
    <rPh sb="0" eb="2">
      <t>シュツエン</t>
    </rPh>
    <rPh sb="2" eb="3">
      <t>リョウ</t>
    </rPh>
    <phoneticPr fontId="1"/>
  </si>
  <si>
    <t>・明細は別途添付</t>
    <rPh sb="1" eb="3">
      <t>メイサイ</t>
    </rPh>
    <rPh sb="4" eb="6">
      <t>ベット</t>
    </rPh>
    <rPh sb="6" eb="8">
      <t>テンプ</t>
    </rPh>
    <phoneticPr fontId="1"/>
  </si>
  <si>
    <t>A社</t>
    <rPh sb="1" eb="2">
      <t>sy</t>
    </rPh>
    <phoneticPr fontId="23"/>
  </si>
  <si>
    <t>演出関係費</t>
  </si>
  <si>
    <t>B社</t>
    <rPh sb="1" eb="2">
      <t>シャ</t>
    </rPh>
    <phoneticPr fontId="23"/>
  </si>
  <si>
    <t>舞台制作費</t>
  </si>
  <si>
    <t>C社</t>
    <rPh sb="1" eb="2">
      <t>sy</t>
    </rPh>
    <phoneticPr fontId="23"/>
  </si>
  <si>
    <t>権利使用料</t>
  </si>
  <si>
    <t>D社</t>
    <rPh sb="1" eb="2">
      <t>sy</t>
    </rPh>
    <phoneticPr fontId="23"/>
  </si>
  <si>
    <t>舞台スタッフ料</t>
    <rPh sb="0" eb="2">
      <t>ブタイ</t>
    </rPh>
    <rPh sb="6" eb="7">
      <t>リョウ</t>
    </rPh>
    <phoneticPr fontId="1"/>
  </si>
  <si>
    <t>F社</t>
    <rPh sb="1" eb="2">
      <t>sy</t>
    </rPh>
    <phoneticPr fontId="23"/>
  </si>
  <si>
    <t>交通費・宿泊費</t>
  </si>
  <si>
    <t>G社</t>
    <rPh sb="1" eb="2">
      <t>sy</t>
    </rPh>
    <phoneticPr fontId="23"/>
  </si>
  <si>
    <t>保険料</t>
  </si>
  <si>
    <t>H社</t>
    <rPh sb="1" eb="2">
      <t>sy</t>
    </rPh>
    <phoneticPr fontId="23"/>
  </si>
  <si>
    <t>公演広告・宣伝費</t>
  </si>
  <si>
    <t>I社</t>
    <rPh sb="1" eb="2">
      <t>sy</t>
    </rPh>
    <phoneticPr fontId="23"/>
  </si>
  <si>
    <t>会場施設使用料</t>
    <phoneticPr fontId="24"/>
  </si>
  <si>
    <t xml:space="preserve">・明細は別途添付
</t>
    <rPh sb="1" eb="3">
      <t>メイサイ</t>
    </rPh>
    <rPh sb="4" eb="6">
      <t>ベット</t>
    </rPh>
    <rPh sb="6" eb="8">
      <t>テンプ</t>
    </rPh>
    <phoneticPr fontId="1"/>
  </si>
  <si>
    <t>J社</t>
    <rPh sb="1" eb="2">
      <t>sy</t>
    </rPh>
    <phoneticPr fontId="23"/>
  </si>
  <si>
    <t>付帯設備費</t>
  </si>
  <si>
    <t>M社</t>
    <rPh sb="1" eb="2">
      <t>シャ</t>
    </rPh>
    <phoneticPr fontId="1"/>
  </si>
  <si>
    <t>運営スタッフ費</t>
  </si>
  <si>
    <t>N社</t>
    <rPh sb="1" eb="2">
      <t>シャ</t>
    </rPh>
    <phoneticPr fontId="1"/>
  </si>
  <si>
    <t>チケット販売関係費</t>
  </si>
  <si>
    <t>Q社</t>
    <rPh sb="1" eb="2">
      <t>シャ</t>
    </rPh>
    <phoneticPr fontId="1"/>
  </si>
  <si>
    <t>感染予防対策費</t>
  </si>
  <si>
    <t>・明細は別途添付</t>
    <phoneticPr fontId="1"/>
  </si>
  <si>
    <t>R社</t>
    <rPh sb="1" eb="2">
      <t>シャ</t>
    </rPh>
    <phoneticPr fontId="1"/>
  </si>
  <si>
    <t>映像収録費</t>
  </si>
  <si>
    <t>S社</t>
    <rPh sb="1" eb="2">
      <t>シャ</t>
    </rPh>
    <phoneticPr fontId="1"/>
  </si>
  <si>
    <t>映像制作費</t>
  </si>
  <si>
    <t>T社</t>
    <rPh sb="1" eb="2">
      <t>シャ</t>
    </rPh>
    <phoneticPr fontId="1"/>
  </si>
  <si>
    <t>映像編集費</t>
  </si>
  <si>
    <t>X社</t>
    <rPh sb="1" eb="2">
      <t>シャ</t>
    </rPh>
    <phoneticPr fontId="1"/>
  </si>
  <si>
    <t>配信費</t>
  </si>
  <si>
    <t>Y社</t>
    <rPh sb="1" eb="2">
      <t>シャ</t>
    </rPh>
    <phoneticPr fontId="1"/>
  </si>
  <si>
    <t>XX会計事務所</t>
    <rPh sb="2" eb="4">
      <t>カイケイ</t>
    </rPh>
    <rPh sb="4" eb="6">
      <t>ジム</t>
    </rPh>
    <rPh sb="6" eb="7">
      <t>ショ</t>
    </rPh>
    <phoneticPr fontId="1"/>
  </si>
  <si>
    <t>経理書面確認費</t>
  </si>
  <si>
    <t>△△△△△△△△</t>
  </si>
  <si>
    <t>株式会社△△△△</t>
  </si>
  <si>
    <t>Z02社</t>
    <rPh sb="3" eb="4">
      <t>シャ</t>
    </rPh>
    <phoneticPr fontId="1"/>
  </si>
  <si>
    <t>社内人件費</t>
    <phoneticPr fontId="1"/>
  </si>
  <si>
    <t>通常の社員やアルバイトなどの給与</t>
    <phoneticPr fontId="1"/>
  </si>
  <si>
    <t>給料3名分　1,700,000円
過勤料3名分　180,000円</t>
    <rPh sb="0" eb="2">
      <t>キュウリョウ</t>
    </rPh>
    <rPh sb="3" eb="4">
      <t>メイ</t>
    </rPh>
    <rPh sb="4" eb="5">
      <t>ブン</t>
    </rPh>
    <rPh sb="15" eb="16">
      <t>エン</t>
    </rPh>
    <rPh sb="21" eb="22">
      <t>メイ</t>
    </rPh>
    <rPh sb="22" eb="23">
      <t>ブン</t>
    </rPh>
    <rPh sb="31" eb="32">
      <t>エン</t>
    </rPh>
    <phoneticPr fontId="24"/>
  </si>
  <si>
    <t>Z03社</t>
    <rPh sb="3" eb="4">
      <t>シャ</t>
    </rPh>
    <phoneticPr fontId="1"/>
  </si>
  <si>
    <t>物販・飲食関係費</t>
    <phoneticPr fontId="1"/>
  </si>
  <si>
    <t>プログラムのデザイン費、プログラム編集・執筆費、プログラム用撮影費費、プログラム印刷費</t>
    <rPh sb="40" eb="42">
      <t>インサツ</t>
    </rPh>
    <rPh sb="42" eb="43">
      <t>ヒ</t>
    </rPh>
    <phoneticPr fontId="1"/>
  </si>
  <si>
    <t>買取プログラム費用 66,000円（2200円×30冊）</t>
    <rPh sb="0" eb="2">
      <t>カイトリ</t>
    </rPh>
    <rPh sb="7" eb="9">
      <t>ヒヨウ</t>
    </rPh>
    <rPh sb="16" eb="17">
      <t>エン</t>
    </rPh>
    <rPh sb="22" eb="23">
      <t>エン</t>
    </rPh>
    <rPh sb="26" eb="27">
      <t>サツ</t>
    </rPh>
    <phoneticPr fontId="1"/>
  </si>
  <si>
    <t>Z04社</t>
    <rPh sb="3" eb="4">
      <t>シャ</t>
    </rPh>
    <phoneticPr fontId="1"/>
  </si>
  <si>
    <t>グッズ製作費</t>
    <phoneticPr fontId="1"/>
  </si>
  <si>
    <t>グッズ制作費　50,000円</t>
    <rPh sb="3" eb="6">
      <t>セイサクヒ</t>
    </rPh>
    <rPh sb="13" eb="14">
      <t>エン</t>
    </rPh>
    <phoneticPr fontId="24"/>
  </si>
  <si>
    <t>Z05社</t>
    <rPh sb="3" eb="4">
      <t>シャ</t>
    </rPh>
    <phoneticPr fontId="1"/>
  </si>
  <si>
    <t>楽屋雑貨費、打ち上げ費、飲食に係る経費</t>
    <phoneticPr fontId="1"/>
  </si>
  <si>
    <t>公演実施に伴うケータリングお菓子、弁当、ステージドリンク　2,000,000円
宣伝スチール撮影に伴うケータリング費　48,000円</t>
    <rPh sb="0" eb="2">
      <t>コウエン</t>
    </rPh>
    <rPh sb="2" eb="4">
      <t>ジッシ</t>
    </rPh>
    <rPh sb="5" eb="6">
      <t>トモナ</t>
    </rPh>
    <rPh sb="38" eb="39">
      <t>エン</t>
    </rPh>
    <rPh sb="40" eb="42">
      <t>センデン</t>
    </rPh>
    <rPh sb="46" eb="48">
      <t>サツエイ</t>
    </rPh>
    <rPh sb="49" eb="50">
      <t>トモナ</t>
    </rPh>
    <rPh sb="57" eb="58">
      <t>ヒ</t>
    </rPh>
    <rPh sb="65" eb="66">
      <t>エン</t>
    </rPh>
    <phoneticPr fontId="1"/>
  </si>
  <si>
    <t>Z07社</t>
    <rPh sb="3" eb="4">
      <t>シャ</t>
    </rPh>
    <phoneticPr fontId="1"/>
  </si>
  <si>
    <t>消費税</t>
    <rPh sb="0" eb="3">
      <t>ショウヒゼイ</t>
    </rPh>
    <phoneticPr fontId="1"/>
  </si>
  <si>
    <t>印紙代等</t>
    <rPh sb="0" eb="3">
      <t>インシダイ</t>
    </rPh>
    <rPh sb="3" eb="4">
      <t>トウ</t>
    </rPh>
    <phoneticPr fontId="1"/>
  </si>
  <si>
    <t>契約書印紙代　60,000円
ｸﾚｼﾞｯﾄ手数料　83,000円</t>
    <rPh sb="13" eb="14">
      <t>エン</t>
    </rPh>
    <rPh sb="31" eb="32">
      <t>エン</t>
    </rPh>
    <phoneticPr fontId="1"/>
  </si>
  <si>
    <t>Z11社</t>
    <phoneticPr fontId="24"/>
  </si>
  <si>
    <t>その他</t>
    <phoneticPr fontId="24"/>
  </si>
  <si>
    <t>事業に係る費用</t>
    <phoneticPr fontId="24"/>
  </si>
  <si>
    <t>事務電話代、FAX代、インクカートリッジ代、インターネット代等　</t>
    <phoneticPr fontId="24"/>
  </si>
  <si>
    <t>消費税</t>
    <rPh sb="0" eb="1">
      <t>ショウヒ</t>
    </rPh>
    <phoneticPr fontId="24"/>
  </si>
  <si>
    <t>10,000円x 1,000名x 20日</t>
  </si>
  <si>
    <t>XXX事務所</t>
  </si>
  <si>
    <t>俳優・舞踊家等出演料</t>
  </si>
  <si>
    <t>出演者A　出演料（20公演＋稽古費用含む）</t>
    <rPh sb="0" eb="3">
      <t>シュツエンシャ</t>
    </rPh>
    <rPh sb="11" eb="13">
      <t>コウエン</t>
    </rPh>
    <rPh sb="16" eb="18">
      <t>ヒヨウ</t>
    </rPh>
    <rPh sb="18" eb="19">
      <t>フク</t>
    </rPh>
    <phoneticPr fontId="24"/>
  </si>
  <si>
    <t>出演者B　出演料（20公演＋稽古費用含む）</t>
    <rPh sb="0" eb="3">
      <t>シュツエンシャ</t>
    </rPh>
    <phoneticPr fontId="24"/>
  </si>
  <si>
    <t>出演者C　出演料（20公演＋稽古費用含む）</t>
    <rPh sb="0" eb="3">
      <t>シュツエンシャ</t>
    </rPh>
    <phoneticPr fontId="24"/>
  </si>
  <si>
    <t>演奏料</t>
  </si>
  <si>
    <t>オーケストラ演奏料（20公演＋稽古費用含む）</t>
    <phoneticPr fontId="24"/>
  </si>
  <si>
    <t>指揮料</t>
  </si>
  <si>
    <t>出演料一式（20公演＋稽古費用含む）</t>
    <rPh sb="0" eb="2">
      <t>シュツエン</t>
    </rPh>
    <rPh sb="2" eb="3">
      <t>リョウ</t>
    </rPh>
    <rPh sb="3" eb="5">
      <t>イッシキ</t>
    </rPh>
    <phoneticPr fontId="24"/>
  </si>
  <si>
    <t>稽古ピアニスト料（30,000円×20日）</t>
    <rPh sb="15" eb="16">
      <t>エn</t>
    </rPh>
    <rPh sb="19" eb="20">
      <t>ニティ</t>
    </rPh>
    <phoneticPr fontId="24"/>
  </si>
  <si>
    <t>演出関係費</t>
    <phoneticPr fontId="24"/>
  </si>
  <si>
    <t>台本印刷料</t>
    <phoneticPr fontId="24"/>
  </si>
  <si>
    <t>演出料（500,000円×20公演）</t>
    <rPh sb="11" eb="12">
      <t>エn</t>
    </rPh>
    <phoneticPr fontId="24"/>
  </si>
  <si>
    <t>演出助手料（40,000円×20公演）</t>
    <rPh sb="12" eb="13">
      <t>エn</t>
    </rPh>
    <rPh sb="16" eb="18">
      <t>コウエン</t>
    </rPh>
    <phoneticPr fontId="24"/>
  </si>
  <si>
    <t>振付料(600,000円 x 3名）</t>
    <rPh sb="11" eb="12">
      <t>エn</t>
    </rPh>
    <rPh sb="16" eb="17">
      <t>メイ</t>
    </rPh>
    <phoneticPr fontId="24"/>
  </si>
  <si>
    <t>照明プラン料</t>
    <phoneticPr fontId="24"/>
  </si>
  <si>
    <t>音楽プラン料</t>
    <phoneticPr fontId="24"/>
  </si>
  <si>
    <t>音響プラン料</t>
    <phoneticPr fontId="24"/>
  </si>
  <si>
    <t>映像プラン料</t>
    <phoneticPr fontId="24"/>
  </si>
  <si>
    <t>照明費（照明機材）（400,000円×20公演）</t>
    <rPh sb="17" eb="18">
      <t>エン</t>
    </rPh>
    <rPh sb="21" eb="23">
      <t>コウエn</t>
    </rPh>
    <phoneticPr fontId="24"/>
  </si>
  <si>
    <t>音響費（音響機材）(350,000円×20公演）</t>
    <rPh sb="17" eb="18">
      <t>エン</t>
    </rPh>
    <rPh sb="21" eb="23">
      <t>コウエn</t>
    </rPh>
    <phoneticPr fontId="24"/>
  </si>
  <si>
    <t>映像費（舞台上で使用する映像に係る費用）</t>
    <phoneticPr fontId="24"/>
  </si>
  <si>
    <t>特殊効果費・機材借料（特殊効果に係る費用）
（220,000円×20公演）</t>
    <rPh sb="30" eb="31">
      <t>エn</t>
    </rPh>
    <rPh sb="34" eb="36">
      <t>コウエn</t>
    </rPh>
    <phoneticPr fontId="24"/>
  </si>
  <si>
    <t>音声ガイド費</t>
    <phoneticPr fontId="24"/>
  </si>
  <si>
    <t>機材借料（10,800円×20公演）</t>
    <rPh sb="11" eb="12">
      <t>エn</t>
    </rPh>
    <rPh sb="15" eb="17">
      <t>コウエn</t>
    </rPh>
    <phoneticPr fontId="24"/>
  </si>
  <si>
    <t>楽器借料（\22,500×20公演）</t>
    <rPh sb="15" eb="17">
      <t>コウエン</t>
    </rPh>
    <phoneticPr fontId="24"/>
  </si>
  <si>
    <t>大道具費（製作、借用、修繕）</t>
    <phoneticPr fontId="24"/>
  </si>
  <si>
    <t>小道具費（製作、借用、修繕）</t>
    <phoneticPr fontId="24"/>
  </si>
  <si>
    <t>舞台制作費</t>
    <phoneticPr fontId="24"/>
  </si>
  <si>
    <t>衣裳費（製作、借用、修繕、クリーニング）</t>
    <phoneticPr fontId="24"/>
  </si>
  <si>
    <t>履物費（製作、借用、修繕）</t>
    <phoneticPr fontId="24"/>
  </si>
  <si>
    <t>権利使用料</t>
    <rPh sb="0" eb="2">
      <t>ケンリ</t>
    </rPh>
    <rPh sb="2" eb="5">
      <t>シヨウリョウ</t>
    </rPh>
    <phoneticPr fontId="24"/>
  </si>
  <si>
    <t>著作権使用料（音源・演奏使用料）(500,000円×20公演)</t>
    <rPh sb="7" eb="9">
      <t>オンゲン</t>
    </rPh>
    <rPh sb="10" eb="12">
      <t>エンソウ</t>
    </rPh>
    <rPh sb="12" eb="15">
      <t>シヨウリョウ</t>
    </rPh>
    <rPh sb="24" eb="25">
      <t>エn</t>
    </rPh>
    <rPh sb="28" eb="30">
      <t>コウエン</t>
    </rPh>
    <phoneticPr fontId="24"/>
  </si>
  <si>
    <t>ロイヤリティ(76,500円×20公演)</t>
    <rPh sb="13" eb="14">
      <t>エn</t>
    </rPh>
    <phoneticPr fontId="24"/>
  </si>
  <si>
    <t>D社</t>
    <rPh sb="1" eb="2">
      <t>シャ</t>
    </rPh>
    <phoneticPr fontId="24"/>
  </si>
  <si>
    <t>舞台スタッフ費</t>
    <rPh sb="0" eb="2">
      <t>ブタイ</t>
    </rPh>
    <rPh sb="6" eb="7">
      <t>ヒ</t>
    </rPh>
    <phoneticPr fontId="24"/>
  </si>
  <si>
    <t>舞台監督料（舞台監督1名＋演出部6名を含む）
(475,000円×20公演)</t>
    <rPh sb="6" eb="8">
      <t>ブタイ</t>
    </rPh>
    <rPh sb="8" eb="10">
      <t>カントク</t>
    </rPh>
    <rPh sb="11" eb="12">
      <t>メイ</t>
    </rPh>
    <rPh sb="13" eb="15">
      <t>エンシュツ</t>
    </rPh>
    <rPh sb="15" eb="16">
      <t>ブ</t>
    </rPh>
    <rPh sb="17" eb="18">
      <t>メイ</t>
    </rPh>
    <rPh sb="19" eb="20">
      <t>フク</t>
    </rPh>
    <rPh sb="31" eb="32">
      <t>エn</t>
    </rPh>
    <rPh sb="35" eb="37">
      <t>コウエn</t>
    </rPh>
    <phoneticPr fontId="24"/>
  </si>
  <si>
    <t>演出等助手料（1名）(31,000円×20公演)</t>
    <rPh sb="8" eb="9">
      <t>メイ</t>
    </rPh>
    <rPh sb="17" eb="18">
      <t>エn</t>
    </rPh>
    <phoneticPr fontId="24"/>
  </si>
  <si>
    <t>舞台スタッフ費(42,500円×20公演)</t>
    <rPh sb="14" eb="15">
      <t>エn</t>
    </rPh>
    <phoneticPr fontId="24"/>
  </si>
  <si>
    <t>衣裳スタッフ費(185,500円×20公演)</t>
    <rPh sb="15" eb="16">
      <t>エn</t>
    </rPh>
    <phoneticPr fontId="24"/>
  </si>
  <si>
    <t>照明スタッフ費（オペレーション）(15,000円×20公演)</t>
    <rPh sb="23" eb="24">
      <t>エn</t>
    </rPh>
    <phoneticPr fontId="24"/>
  </si>
  <si>
    <t>音響スタッフ費（オペレーション）（100,000円×2名x20公演）</t>
    <rPh sb="31" eb="33">
      <t>コウエn</t>
    </rPh>
    <phoneticPr fontId="24"/>
  </si>
  <si>
    <t>F社</t>
    <rPh sb="1" eb="2">
      <t>シャ</t>
    </rPh>
    <phoneticPr fontId="24"/>
  </si>
  <si>
    <t>交通費・宿泊費</t>
    <phoneticPr fontId="24"/>
  </si>
  <si>
    <t>交通費（新幹線東京-新大阪往復6回普通席）)</t>
    <rPh sb="4" eb="7">
      <t>シンカンセン</t>
    </rPh>
    <rPh sb="7" eb="9">
      <t>トウキョウ</t>
    </rPh>
    <rPh sb="10" eb="11">
      <t>シン</t>
    </rPh>
    <rPh sb="11" eb="13">
      <t>オオサカ</t>
    </rPh>
    <rPh sb="13" eb="15">
      <t>オウフク</t>
    </rPh>
    <rPh sb="16" eb="17">
      <t>カイ</t>
    </rPh>
    <rPh sb="17" eb="19">
      <t>フツウ</t>
    </rPh>
    <rPh sb="19" eb="20">
      <t>セキ</t>
    </rPh>
    <phoneticPr fontId="24"/>
  </si>
  <si>
    <t>宿泊費（8000円×3名×22泊）</t>
    <rPh sb="8" eb="9">
      <t>エン</t>
    </rPh>
    <rPh sb="11" eb="12">
      <t>メイ</t>
    </rPh>
    <rPh sb="15" eb="16">
      <t>ハク</t>
    </rPh>
    <phoneticPr fontId="24"/>
  </si>
  <si>
    <t>ガソリン代（当該公演にのみ係るもの）</t>
    <phoneticPr fontId="24"/>
  </si>
  <si>
    <t>駐車場代</t>
    <rPh sb="0" eb="3">
      <t>チュウシャジョウ</t>
    </rPh>
    <rPh sb="3" eb="4">
      <t>ダイ</t>
    </rPh>
    <phoneticPr fontId="24"/>
  </si>
  <si>
    <t>H社</t>
    <rPh sb="1" eb="2">
      <t>シャ</t>
    </rPh>
    <phoneticPr fontId="24"/>
  </si>
  <si>
    <t>案内状送付料</t>
    <phoneticPr fontId="24"/>
  </si>
  <si>
    <t>広告宣伝費（新聞）</t>
    <phoneticPr fontId="24"/>
  </si>
  <si>
    <t>立看板費</t>
    <phoneticPr fontId="24"/>
  </si>
  <si>
    <t>当該活動の告知用ウェブサイト作成料（本事業に係る作成費用）</t>
    <phoneticPr fontId="24"/>
  </si>
  <si>
    <t>チラシ配布業務委託</t>
    <phoneticPr fontId="24"/>
  </si>
  <si>
    <t>宣伝ヘアメイク料(60,000円 x 3名分）</t>
    <rPh sb="15" eb="16">
      <t>エn</t>
    </rPh>
    <rPh sb="20" eb="21">
      <t>メイ</t>
    </rPh>
    <rPh sb="21" eb="22">
      <t>ブン</t>
    </rPh>
    <phoneticPr fontId="24"/>
  </si>
  <si>
    <t>印刷料（チラシ100,000枚 x 10円 、ポスター20,000枚 x 50円）</t>
    <rPh sb="14" eb="15">
      <t>マイ</t>
    </rPh>
    <rPh sb="20" eb="21">
      <t>エn</t>
    </rPh>
    <rPh sb="33" eb="34">
      <t>マイ</t>
    </rPh>
    <rPh sb="39" eb="40">
      <t>エn</t>
    </rPh>
    <phoneticPr fontId="24"/>
  </si>
  <si>
    <t>公演広告・宣伝費</t>
    <phoneticPr fontId="24"/>
  </si>
  <si>
    <t>写真（カメラマン代）</t>
    <phoneticPr fontId="24"/>
  </si>
  <si>
    <t>J社</t>
    <rPh sb="1" eb="2">
      <t>シャ</t>
    </rPh>
    <phoneticPr fontId="24"/>
  </si>
  <si>
    <t>会場施設使用料</t>
    <rPh sb="0" eb="2">
      <t>カイジヨ</t>
    </rPh>
    <rPh sb="2" eb="5">
      <t>シヨウ</t>
    </rPh>
    <phoneticPr fontId="24"/>
  </si>
  <si>
    <t>会場使用料（付帯設備費を除く）（1,950,000円×20日分）</t>
    <phoneticPr fontId="24"/>
  </si>
  <si>
    <t>稽古場借料（定期的な練習を除く）（30,000円x40日分）</t>
    <rPh sb="23" eb="24">
      <t>エn</t>
    </rPh>
    <phoneticPr fontId="24"/>
  </si>
  <si>
    <t>付帯設備費</t>
    <phoneticPr fontId="24"/>
  </si>
  <si>
    <t>照明・音響機材使用料（200,000円×20日）</t>
    <phoneticPr fontId="24"/>
  </si>
  <si>
    <t>PA設置のための席取り外し費用</t>
    <rPh sb="2" eb="4">
      <t>セッチ</t>
    </rPh>
    <rPh sb="8" eb="9">
      <t>セキ</t>
    </rPh>
    <rPh sb="9" eb="10">
      <t>ト</t>
    </rPh>
    <rPh sb="11" eb="12">
      <t>ハズ</t>
    </rPh>
    <rPh sb="13" eb="15">
      <t>ヒヨウ</t>
    </rPh>
    <phoneticPr fontId="24"/>
  </si>
  <si>
    <t>M社</t>
    <rPh sb="1" eb="2">
      <t>シャ</t>
    </rPh>
    <phoneticPr fontId="24"/>
  </si>
  <si>
    <t>運営スタッフ費</t>
    <phoneticPr fontId="24"/>
  </si>
  <si>
    <t>手話通訳謝金（45,000円×1名×20日）</t>
    <rPh sb="13" eb="14">
      <t>エン</t>
    </rPh>
    <rPh sb="16" eb="17">
      <t>メイ</t>
    </rPh>
    <rPh sb="20" eb="21">
      <t>ニチ</t>
    </rPh>
    <phoneticPr fontId="24"/>
  </si>
  <si>
    <t>アルバイト代（劇場案内、運営スタッフ）（5000円×10名×20日）</t>
    <rPh sb="24" eb="25">
      <t>エン</t>
    </rPh>
    <rPh sb="28" eb="29">
      <t>メイ</t>
    </rPh>
    <rPh sb="32" eb="33">
      <t>ニチ</t>
    </rPh>
    <phoneticPr fontId="24"/>
  </si>
  <si>
    <t>警備スタッフ（12,000円 x 5名 x 20日間）</t>
    <rPh sb="13" eb="14">
      <t>エn</t>
    </rPh>
    <rPh sb="18" eb="19">
      <t>メイ</t>
    </rPh>
    <rPh sb="24" eb="25">
      <t>ニチ</t>
    </rPh>
    <rPh sb="25" eb="26">
      <t>カン</t>
    </rPh>
    <phoneticPr fontId="24"/>
  </si>
  <si>
    <t>N社</t>
    <rPh sb="1" eb="2">
      <t>シャ</t>
    </rPh>
    <phoneticPr fontId="24"/>
  </si>
  <si>
    <t>チケット販売関係費</t>
    <phoneticPr fontId="24"/>
  </si>
  <si>
    <t>プレイガイド販売手数料（10,000円 x 10% x 1,000名 x 20日）</t>
    <rPh sb="18" eb="19">
      <t>エn</t>
    </rPh>
    <rPh sb="33" eb="34">
      <t>メイ</t>
    </rPh>
    <rPh sb="39" eb="40">
      <t>ニティ</t>
    </rPh>
    <phoneticPr fontId="24"/>
  </si>
  <si>
    <t>入場券印刷費</t>
    <phoneticPr fontId="24"/>
  </si>
  <si>
    <t>Q社</t>
    <rPh sb="1" eb="2">
      <t>シャ</t>
    </rPh>
    <phoneticPr fontId="24"/>
  </si>
  <si>
    <t>感染予防対策費</t>
    <rPh sb="0" eb="2">
      <t>カンセン</t>
    </rPh>
    <rPh sb="2" eb="4">
      <t>ヨボウ</t>
    </rPh>
    <rPh sb="4" eb="6">
      <t>タイサク</t>
    </rPh>
    <rPh sb="6" eb="7">
      <t>ヒ</t>
    </rPh>
    <phoneticPr fontId="24"/>
  </si>
  <si>
    <t>稽古場抗菌作業費</t>
    <rPh sb="0" eb="2">
      <t>ケイコ</t>
    </rPh>
    <rPh sb="2" eb="3">
      <t>バ</t>
    </rPh>
    <rPh sb="3" eb="5">
      <t>コウキン</t>
    </rPh>
    <rPh sb="5" eb="7">
      <t>サギョウ</t>
    </rPh>
    <rPh sb="7" eb="8">
      <t>ヒ</t>
    </rPh>
    <phoneticPr fontId="24"/>
  </si>
  <si>
    <t>検査実施費（4回）</t>
    <rPh sb="0" eb="2">
      <t>ケンサ</t>
    </rPh>
    <rPh sb="2" eb="4">
      <t>ジッシ</t>
    </rPh>
    <rPh sb="4" eb="5">
      <t>ヒ</t>
    </rPh>
    <rPh sb="7" eb="8">
      <t>カイ</t>
    </rPh>
    <phoneticPr fontId="24"/>
  </si>
  <si>
    <t>消毒液費（稽古場）</t>
    <rPh sb="0" eb="2">
      <t>ショウドク</t>
    </rPh>
    <rPh sb="2" eb="3">
      <t>エキ</t>
    </rPh>
    <rPh sb="3" eb="4">
      <t>ヒ</t>
    </rPh>
    <rPh sb="5" eb="7">
      <t>ケイコ</t>
    </rPh>
    <rPh sb="7" eb="8">
      <t>バ</t>
    </rPh>
    <phoneticPr fontId="24"/>
  </si>
  <si>
    <t>消毒液費（劇場楽屋）</t>
    <rPh sb="0" eb="2">
      <t>ショウドク</t>
    </rPh>
    <rPh sb="2" eb="3">
      <t>エキ</t>
    </rPh>
    <rPh sb="3" eb="4">
      <t>ヒ</t>
    </rPh>
    <rPh sb="5" eb="7">
      <t>ゲキジョウ</t>
    </rPh>
    <rPh sb="7" eb="9">
      <t>ガクヤ</t>
    </rPh>
    <phoneticPr fontId="24"/>
  </si>
  <si>
    <t>消毒液費（劇場表）</t>
    <rPh sb="0" eb="2">
      <t>ショウドク</t>
    </rPh>
    <rPh sb="2" eb="3">
      <t>エキ</t>
    </rPh>
    <rPh sb="3" eb="4">
      <t>ヒ</t>
    </rPh>
    <rPh sb="5" eb="7">
      <t>ゲキジョウ</t>
    </rPh>
    <rPh sb="7" eb="8">
      <t>オモテ</t>
    </rPh>
    <phoneticPr fontId="24"/>
  </si>
  <si>
    <t>マスク費（稽古場）</t>
    <rPh sb="3" eb="4">
      <t>ヒ</t>
    </rPh>
    <rPh sb="5" eb="7">
      <t>ケイコ</t>
    </rPh>
    <rPh sb="7" eb="8">
      <t>バ</t>
    </rPh>
    <phoneticPr fontId="24"/>
  </si>
  <si>
    <t>マスク費（観客用）</t>
    <rPh sb="3" eb="4">
      <t>ヒ</t>
    </rPh>
    <rPh sb="5" eb="7">
      <t>カンキャク</t>
    </rPh>
    <rPh sb="7" eb="8">
      <t>ヨウ</t>
    </rPh>
    <phoneticPr fontId="24"/>
  </si>
  <si>
    <t>フェイスシールド（稽古場）</t>
    <rPh sb="9" eb="11">
      <t>ケイコ</t>
    </rPh>
    <rPh sb="11" eb="12">
      <t>バ</t>
    </rPh>
    <phoneticPr fontId="24"/>
  </si>
  <si>
    <t>フェイスシールド（劇場用）</t>
    <rPh sb="9" eb="11">
      <t>ゲキジョウ</t>
    </rPh>
    <rPh sb="11" eb="12">
      <t>ヨウ</t>
    </rPh>
    <phoneticPr fontId="24"/>
  </si>
  <si>
    <t>楽屋飛沫対策（俳優と俳優の間に仕切りを設置）</t>
    <rPh sb="0" eb="2">
      <t>ガクヤ</t>
    </rPh>
    <rPh sb="2" eb="4">
      <t>ヒマツ</t>
    </rPh>
    <rPh sb="4" eb="6">
      <t>タイサク</t>
    </rPh>
    <rPh sb="7" eb="9">
      <t>ハイユウ</t>
    </rPh>
    <rPh sb="10" eb="12">
      <t>ハイユウ</t>
    </rPh>
    <rPh sb="13" eb="14">
      <t>アイダ</t>
    </rPh>
    <rPh sb="15" eb="17">
      <t>シキ</t>
    </rPh>
    <rPh sb="19" eb="21">
      <t>セッチ</t>
    </rPh>
    <phoneticPr fontId="32"/>
  </si>
  <si>
    <t>顔認証検温機レンタル費</t>
    <rPh sb="0" eb="1">
      <t>カオ</t>
    </rPh>
    <rPh sb="1" eb="3">
      <t>ニンショウ</t>
    </rPh>
    <rPh sb="3" eb="5">
      <t>ケンオン</t>
    </rPh>
    <rPh sb="5" eb="6">
      <t>キ</t>
    </rPh>
    <phoneticPr fontId="32"/>
  </si>
  <si>
    <t>個人情報取得システム代（観客の個人情報取得のため）</t>
    <rPh sb="0" eb="2">
      <t>コジン</t>
    </rPh>
    <rPh sb="2" eb="4">
      <t>ジョウホウ</t>
    </rPh>
    <rPh sb="4" eb="6">
      <t>シュトク</t>
    </rPh>
    <rPh sb="10" eb="11">
      <t>ダイ</t>
    </rPh>
    <rPh sb="12" eb="14">
      <t>カンキャク</t>
    </rPh>
    <rPh sb="15" eb="17">
      <t>コジン</t>
    </rPh>
    <rPh sb="17" eb="19">
      <t>ジョウホウ</t>
    </rPh>
    <rPh sb="19" eb="21">
      <t>シュトク</t>
    </rPh>
    <phoneticPr fontId="32"/>
  </si>
  <si>
    <t>R社</t>
    <rPh sb="1" eb="2">
      <t>シャ</t>
    </rPh>
    <phoneticPr fontId="24"/>
  </si>
  <si>
    <t>映像収録費</t>
    <phoneticPr fontId="24"/>
  </si>
  <si>
    <t>映像機材費</t>
    <rPh sb="0" eb="1">
      <t>エイゾウ</t>
    </rPh>
    <phoneticPr fontId="24"/>
  </si>
  <si>
    <t>映像収録スタッフ費　（100,000円x12名）</t>
    <rPh sb="0" eb="1">
      <t>エイゾウ</t>
    </rPh>
    <rPh sb="18" eb="19">
      <t>エn</t>
    </rPh>
    <rPh sb="22" eb="23">
      <t>メイ</t>
    </rPh>
    <phoneticPr fontId="24"/>
  </si>
  <si>
    <t>Z会計事務所</t>
    <rPh sb="1" eb="3">
      <t>カイケイ</t>
    </rPh>
    <rPh sb="3" eb="6">
      <t>ジムショ</t>
    </rPh>
    <phoneticPr fontId="24"/>
  </si>
  <si>
    <t>経理書面確認費</t>
    <rPh sb="0" eb="2">
      <t>ケイリ</t>
    </rPh>
    <rPh sb="2" eb="4">
      <t>ショメn</t>
    </rPh>
    <rPh sb="4" eb="7">
      <t>カクニンヒ</t>
    </rPh>
    <phoneticPr fontId="24"/>
  </si>
  <si>
    <t>公認会計士　（6,000円 x 50h）</t>
    <rPh sb="0" eb="5">
      <t>コウニn</t>
    </rPh>
    <rPh sb="12" eb="13">
      <t>エn</t>
    </rPh>
    <phoneticPr fontId="24"/>
  </si>
  <si>
    <t>L1xxxxxx</t>
    <phoneticPr fontId="1"/>
  </si>
  <si>
    <t>G社</t>
    <rPh sb="1" eb="2">
      <t>シャ</t>
    </rPh>
    <phoneticPr fontId="24"/>
  </si>
  <si>
    <t>保険料</t>
    <rPh sb="0" eb="3">
      <t>ホケンリョウ</t>
    </rPh>
    <phoneticPr fontId="24"/>
  </si>
  <si>
    <t>当該公演に係る保険料</t>
    <phoneticPr fontId="24"/>
  </si>
  <si>
    <t>保険料振込手数料</t>
    <phoneticPr fontId="24"/>
  </si>
  <si>
    <t>映像制作費</t>
    <rPh sb="0" eb="2">
      <t>エイゾウ</t>
    </rPh>
    <rPh sb="2" eb="4">
      <t>セイサク</t>
    </rPh>
    <rPh sb="4" eb="5">
      <t>ヒ</t>
    </rPh>
    <phoneticPr fontId="24"/>
  </si>
  <si>
    <t>映像編集費</t>
    <rPh sb="0" eb="2">
      <t>エイゾウ</t>
    </rPh>
    <rPh sb="2" eb="4">
      <t>ヘンシュウ</t>
    </rPh>
    <rPh sb="4" eb="5">
      <t>ヒ</t>
    </rPh>
    <phoneticPr fontId="24"/>
  </si>
  <si>
    <t>配信費</t>
    <rPh sb="0" eb="2">
      <t>ハイシン</t>
    </rPh>
    <rPh sb="2" eb="3">
      <t>ヒ</t>
    </rPh>
    <phoneticPr fontId="24"/>
  </si>
  <si>
    <t>広告・宣伝費</t>
    <phoneticPr fontId="1"/>
  </si>
  <si>
    <t>広告・宣伝費</t>
    <phoneticPr fontId="24"/>
  </si>
  <si>
    <t>S社</t>
    <rPh sb="1" eb="2">
      <t>シャ</t>
    </rPh>
    <phoneticPr fontId="24"/>
  </si>
  <si>
    <t>T社</t>
    <rPh sb="1" eb="2">
      <t>シャ</t>
    </rPh>
    <phoneticPr fontId="24"/>
  </si>
  <si>
    <t>X社</t>
    <rPh sb="1" eb="2">
      <t>シャ</t>
    </rPh>
    <phoneticPr fontId="24"/>
  </si>
  <si>
    <t>Y社</t>
    <rPh sb="1" eb="2">
      <t>シャ</t>
    </rPh>
    <phoneticPr fontId="24"/>
  </si>
  <si>
    <t>ディレクター費</t>
    <phoneticPr fontId="24"/>
  </si>
  <si>
    <t>当該活動の告知用ウェブサイト作成料　
※ネット広告のみ</t>
    <phoneticPr fontId="24"/>
  </si>
  <si>
    <t>通信費(動画配信のため）サーバー利用料</t>
    <phoneticPr fontId="24"/>
  </si>
  <si>
    <t>映像編集費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</si>
</sst>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5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Yu Gothic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2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22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0" fillId="0" borderId="0" xfId="2" applyFont="1" applyAlignment="1" applyProtection="1">
      <alignment horizontal="left" vertical="top"/>
      <protection locked="0"/>
    </xf>
    <xf numFmtId="0" fontId="10" fillId="0" borderId="1" xfId="2" applyFont="1" applyBorder="1" applyAlignment="1" applyProtection="1">
      <alignment horizontal="left" vertical="top"/>
      <protection locked="0"/>
    </xf>
    <xf numFmtId="0" fontId="10" fillId="0" borderId="2" xfId="2" applyFont="1" applyBorder="1" applyAlignment="1" applyProtection="1">
      <alignment horizontal="left" vertical="top"/>
      <protection locked="0"/>
    </xf>
    <xf numFmtId="5" fontId="11" fillId="0" borderId="2" xfId="2" applyNumberFormat="1" applyFont="1" applyBorder="1" applyAlignment="1" applyProtection="1">
      <alignment horizontal="right" vertical="top"/>
      <protection locked="0"/>
    </xf>
    <xf numFmtId="5" fontId="11" fillId="0" borderId="2" xfId="1" applyNumberFormat="1" applyFont="1" applyBorder="1" applyAlignment="1" applyProtection="1">
      <alignment horizontal="right" vertical="top"/>
      <protection locked="0"/>
    </xf>
    <xf numFmtId="0" fontId="10" fillId="0" borderId="3" xfId="2" applyFont="1" applyBorder="1" applyAlignment="1" applyProtection="1">
      <alignment horizontal="left" vertical="top"/>
      <protection locked="0"/>
    </xf>
    <xf numFmtId="0" fontId="13" fillId="0" borderId="4" xfId="2" applyFont="1" applyBorder="1" applyAlignment="1" applyProtection="1">
      <alignment horizontal="left" vertical="top"/>
      <protection locked="0"/>
    </xf>
    <xf numFmtId="0" fontId="15" fillId="0" borderId="9" xfId="2" applyFont="1" applyBorder="1" applyAlignment="1" applyProtection="1">
      <alignment horizontal="left" vertical="center"/>
      <protection locked="0"/>
    </xf>
    <xf numFmtId="5" fontId="6" fillId="0" borderId="0" xfId="1" applyNumberFormat="1" applyFont="1" applyAlignment="1" applyProtection="1">
      <alignment horizontal="right" vertical="center" wrapText="1"/>
      <protection locked="0"/>
    </xf>
    <xf numFmtId="14" fontId="5" fillId="0" borderId="9" xfId="1" applyNumberFormat="1" applyFont="1" applyBorder="1" applyAlignment="1" applyProtection="1">
      <alignment horizontal="center" vertical="center" wrapText="1"/>
      <protection locked="0"/>
    </xf>
    <xf numFmtId="0" fontId="5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0" xfId="2" applyFont="1" applyAlignment="1" applyProtection="1">
      <alignment horizontal="right" vertical="center"/>
      <protection locked="0"/>
    </xf>
    <xf numFmtId="0" fontId="10" fillId="0" borderId="5" xfId="2" applyFont="1" applyBorder="1" applyAlignment="1" applyProtection="1">
      <alignment horizontal="left" vertical="top"/>
      <protection locked="0"/>
    </xf>
    <xf numFmtId="0" fontId="10" fillId="0" borderId="4" xfId="2" applyFont="1" applyBorder="1" applyAlignment="1" applyProtection="1">
      <alignment horizontal="left" vertical="top"/>
      <protection locked="0"/>
    </xf>
    <xf numFmtId="0" fontId="26" fillId="0" borderId="0" xfId="2" applyFont="1" applyAlignment="1" applyProtection="1">
      <alignment horizontal="right" vertical="center" wrapText="1"/>
      <protection locked="0"/>
    </xf>
    <xf numFmtId="0" fontId="8" fillId="0" borderId="9" xfId="2" applyFont="1" applyBorder="1" applyAlignment="1" applyProtection="1">
      <alignment horizontal="center" vertical="center"/>
      <protection locked="0"/>
    </xf>
    <xf numFmtId="0" fontId="10" fillId="0" borderId="6" xfId="2" applyFont="1" applyBorder="1" applyAlignment="1" applyProtection="1">
      <alignment horizontal="left" vertical="top"/>
      <protection locked="0"/>
    </xf>
    <xf numFmtId="0" fontId="10" fillId="0" borderId="7" xfId="2" applyFont="1" applyBorder="1" applyAlignment="1" applyProtection="1">
      <alignment horizontal="left" vertical="top"/>
      <protection locked="0"/>
    </xf>
    <xf numFmtId="5" fontId="11" fillId="0" borderId="7" xfId="2" applyNumberFormat="1" applyFont="1" applyBorder="1" applyAlignment="1" applyProtection="1">
      <alignment horizontal="right" vertical="top"/>
      <protection locked="0"/>
    </xf>
    <xf numFmtId="5" fontId="11" fillId="0" borderId="7" xfId="1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 applyProtection="1">
      <alignment horizontal="left" vertical="top"/>
      <protection locked="0"/>
    </xf>
    <xf numFmtId="5" fontId="11" fillId="0" borderId="0" xfId="2" applyNumberFormat="1" applyFont="1" applyAlignment="1" applyProtection="1">
      <alignment horizontal="right" vertical="top"/>
      <protection locked="0"/>
    </xf>
    <xf numFmtId="5" fontId="10" fillId="0" borderId="0" xfId="1" applyNumberFormat="1" applyFont="1" applyAlignment="1" applyProtection="1">
      <alignment horizontal="right" vertical="top"/>
      <protection locked="0"/>
    </xf>
    <xf numFmtId="5" fontId="11" fillId="0" borderId="0" xfId="1" applyNumberFormat="1" applyFont="1" applyAlignment="1" applyProtection="1">
      <alignment horizontal="right" vertical="top"/>
      <protection locked="0"/>
    </xf>
    <xf numFmtId="0" fontId="7" fillId="0" borderId="1" xfId="2" applyFont="1" applyBorder="1" applyAlignment="1" applyProtection="1">
      <alignment horizontal="left" vertical="center"/>
      <protection locked="0"/>
    </xf>
    <xf numFmtId="0" fontId="13" fillId="0" borderId="2" xfId="2" applyFont="1" applyBorder="1" applyAlignment="1" applyProtection="1">
      <alignment horizontal="left" vertical="top"/>
      <protection locked="0"/>
    </xf>
    <xf numFmtId="5" fontId="13" fillId="0" borderId="2" xfId="2" applyNumberFormat="1" applyFont="1" applyBorder="1" applyAlignment="1" applyProtection="1">
      <alignment horizontal="right" vertical="top"/>
      <protection locked="0"/>
    </xf>
    <xf numFmtId="5" fontId="13" fillId="0" borderId="2" xfId="1" applyNumberFormat="1" applyFont="1" applyBorder="1" applyAlignment="1" applyProtection="1">
      <alignment horizontal="right" vertical="top"/>
      <protection locked="0"/>
    </xf>
    <xf numFmtId="0" fontId="4" fillId="0" borderId="9" xfId="2" applyFont="1" applyBorder="1" applyAlignment="1" applyProtection="1">
      <alignment horizontal="center" vertical="top" wrapText="1"/>
      <protection locked="0"/>
    </xf>
    <xf numFmtId="0" fontId="4" fillId="0" borderId="10" xfId="2" applyFont="1" applyBorder="1" applyAlignment="1" applyProtection="1">
      <alignment horizontal="center" vertical="top"/>
      <protection locked="0"/>
    </xf>
    <xf numFmtId="0" fontId="3" fillId="0" borderId="9" xfId="2" applyFont="1" applyBorder="1" applyAlignment="1" applyProtection="1">
      <alignment horizontal="center" vertical="top" wrapText="1"/>
      <protection locked="0"/>
    </xf>
    <xf numFmtId="0" fontId="4" fillId="0" borderId="9" xfId="2" applyFont="1" applyBorder="1" applyAlignment="1" applyProtection="1">
      <alignment horizontal="center" vertical="top"/>
      <protection locked="0"/>
    </xf>
    <xf numFmtId="5" fontId="4" fillId="0" borderId="9" xfId="2" applyNumberFormat="1" applyFont="1" applyBorder="1" applyAlignment="1" applyProtection="1">
      <alignment horizontal="center" vertical="top" wrapText="1"/>
      <protection locked="0"/>
    </xf>
    <xf numFmtId="0" fontId="19" fillId="0" borderId="4" xfId="2" applyFont="1" applyBorder="1" applyAlignment="1" applyProtection="1">
      <alignment horizontal="left" vertical="center"/>
      <protection locked="0"/>
    </xf>
    <xf numFmtId="0" fontId="18" fillId="0" borderId="0" xfId="2" applyFont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top"/>
      <protection locked="0"/>
    </xf>
    <xf numFmtId="5" fontId="13" fillId="0" borderId="0" xfId="2" applyNumberFormat="1" applyFont="1" applyAlignment="1" applyProtection="1">
      <alignment horizontal="right" vertical="top"/>
      <protection locked="0"/>
    </xf>
    <xf numFmtId="5" fontId="13" fillId="0" borderId="0" xfId="1" applyNumberFormat="1" applyFont="1" applyAlignment="1" applyProtection="1">
      <alignment horizontal="right" vertical="top"/>
      <protection locked="0"/>
    </xf>
    <xf numFmtId="0" fontId="13" fillId="0" borderId="4" xfId="2" applyFont="1" applyBorder="1" applyAlignment="1" applyProtection="1">
      <alignment horizontal="left" vertical="top" wrapText="1"/>
      <protection locked="0"/>
    </xf>
    <xf numFmtId="0" fontId="13" fillId="0" borderId="9" xfId="2" applyFont="1" applyBorder="1" applyAlignment="1" applyProtection="1">
      <alignment horizontal="left" vertical="top"/>
      <protection locked="0"/>
    </xf>
    <xf numFmtId="0" fontId="13" fillId="0" borderId="9" xfId="2" applyFont="1" applyBorder="1" applyAlignment="1" applyProtection="1">
      <alignment horizontal="left" vertical="top" wrapText="1"/>
      <protection locked="0"/>
    </xf>
    <xf numFmtId="5" fontId="13" fillId="0" borderId="9" xfId="1" applyNumberFormat="1" applyFont="1" applyBorder="1" applyAlignment="1" applyProtection="1">
      <alignment horizontal="right" vertical="top"/>
      <protection locked="0"/>
    </xf>
    <xf numFmtId="0" fontId="7" fillId="0" borderId="4" xfId="2" applyFont="1" applyBorder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top" wrapText="1"/>
      <protection locked="0"/>
    </xf>
    <xf numFmtId="0" fontId="13" fillId="0" borderId="0" xfId="2" applyFont="1" applyAlignment="1" applyProtection="1">
      <alignment horizontal="left" vertical="center"/>
      <protection locked="0"/>
    </xf>
    <xf numFmtId="0" fontId="13" fillId="0" borderId="4" xfId="2" applyFont="1" applyBorder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center" wrapText="1"/>
      <protection locked="0"/>
    </xf>
    <xf numFmtId="0" fontId="13" fillId="0" borderId="0" xfId="2" applyFont="1" applyAlignment="1" applyProtection="1">
      <alignment horizontal="right" vertical="center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0" fillId="0" borderId="5" xfId="2" applyFont="1" applyBorder="1" applyAlignment="1" applyProtection="1">
      <alignment horizontal="left" vertical="center"/>
      <protection locked="0"/>
    </xf>
    <xf numFmtId="0" fontId="13" fillId="0" borderId="6" xfId="2" applyFont="1" applyBorder="1" applyAlignment="1" applyProtection="1">
      <alignment horizontal="left" vertical="top"/>
      <protection locked="0"/>
    </xf>
    <xf numFmtId="0" fontId="13" fillId="0" borderId="7" xfId="2" applyFont="1" applyBorder="1" applyAlignment="1" applyProtection="1">
      <alignment horizontal="left" vertical="top"/>
      <protection locked="0"/>
    </xf>
    <xf numFmtId="0" fontId="13" fillId="0" borderId="7" xfId="2" applyFont="1" applyBorder="1" applyAlignment="1" applyProtection="1">
      <alignment horizontal="left" vertical="top" wrapText="1"/>
      <protection locked="0"/>
    </xf>
    <xf numFmtId="5" fontId="13" fillId="0" borderId="7" xfId="2" applyNumberFormat="1" applyFont="1" applyBorder="1" applyAlignment="1" applyProtection="1">
      <alignment horizontal="right" vertical="top"/>
      <protection locked="0"/>
    </xf>
    <xf numFmtId="5" fontId="13" fillId="0" borderId="7" xfId="1" applyNumberFormat="1" applyFont="1" applyBorder="1" applyAlignment="1" applyProtection="1">
      <alignment horizontal="right" vertical="top"/>
      <protection locked="0"/>
    </xf>
    <xf numFmtId="0" fontId="13" fillId="0" borderId="2" xfId="2" applyFont="1" applyBorder="1" applyAlignment="1" applyProtection="1">
      <alignment horizontal="left" vertical="top" wrapText="1"/>
      <protection locked="0"/>
    </xf>
    <xf numFmtId="0" fontId="4" fillId="0" borderId="10" xfId="2" applyFont="1" applyBorder="1" applyAlignment="1" applyProtection="1">
      <alignment horizontal="center" vertical="top" wrapText="1"/>
      <protection locked="0"/>
    </xf>
    <xf numFmtId="0" fontId="20" fillId="0" borderId="9" xfId="2" applyFont="1" applyBorder="1" applyAlignment="1" applyProtection="1">
      <alignment horizontal="left" vertical="top" wrapText="1"/>
      <protection locked="0"/>
    </xf>
    <xf numFmtId="0" fontId="20" fillId="0" borderId="0" xfId="2" applyFont="1" applyBorder="1" applyAlignment="1" applyProtection="1">
      <alignment horizontal="left" vertical="top" wrapText="1"/>
      <protection locked="0"/>
    </xf>
    <xf numFmtId="5" fontId="14" fillId="0" borderId="7" xfId="1" applyNumberFormat="1" applyFont="1" applyBorder="1" applyAlignment="1" applyProtection="1">
      <alignment horizontal="right" vertical="top"/>
      <protection locked="0"/>
    </xf>
    <xf numFmtId="0" fontId="12" fillId="0" borderId="0" xfId="2" applyFont="1" applyAlignment="1" applyProtection="1">
      <alignment horizontal="left" vertical="top"/>
      <protection locked="0"/>
    </xf>
    <xf numFmtId="5" fontId="17" fillId="0" borderId="0" xfId="1" applyNumberFormat="1" applyFont="1" applyAlignment="1" applyProtection="1">
      <alignment horizontal="right" vertical="top"/>
      <protection locked="0"/>
    </xf>
    <xf numFmtId="5" fontId="10" fillId="0" borderId="2" xfId="1" applyNumberFormat="1" applyFont="1" applyBorder="1" applyAlignment="1" applyProtection="1">
      <alignment horizontal="right" vertical="top"/>
      <protection locked="0"/>
    </xf>
    <xf numFmtId="5" fontId="12" fillId="0" borderId="2" xfId="2" applyNumberFormat="1" applyFont="1" applyBorder="1" applyAlignment="1" applyProtection="1">
      <alignment horizontal="center" vertical="top"/>
      <protection locked="0"/>
    </xf>
    <xf numFmtId="0" fontId="12" fillId="0" borderId="2" xfId="2" applyFont="1" applyBorder="1" applyAlignment="1" applyProtection="1">
      <alignment horizontal="left" vertical="top"/>
      <protection locked="0"/>
    </xf>
    <xf numFmtId="0" fontId="16" fillId="2" borderId="12" xfId="2" applyFont="1" applyFill="1" applyBorder="1" applyAlignment="1" applyProtection="1">
      <alignment horizontal="center" vertical="center"/>
      <protection locked="0"/>
    </xf>
    <xf numFmtId="0" fontId="16" fillId="2" borderId="11" xfId="2" applyFont="1" applyFill="1" applyBorder="1" applyAlignment="1" applyProtection="1">
      <alignment vertical="center" wrapText="1"/>
      <protection locked="0"/>
    </xf>
    <xf numFmtId="0" fontId="13" fillId="2" borderId="10" xfId="2" applyFont="1" applyFill="1" applyBorder="1" applyAlignment="1" applyProtection="1">
      <alignment horizontal="left" vertical="center"/>
      <protection locked="0"/>
    </xf>
    <xf numFmtId="0" fontId="11" fillId="0" borderId="0" xfId="2" applyFont="1" applyAlignment="1" applyProtection="1">
      <alignment horizontal="right" vertical="top"/>
      <protection locked="0"/>
    </xf>
    <xf numFmtId="0" fontId="16" fillId="4" borderId="12" xfId="2" applyFont="1" applyFill="1" applyBorder="1" applyAlignment="1" applyProtection="1">
      <alignment horizontal="center" vertical="center"/>
      <protection locked="0"/>
    </xf>
    <xf numFmtId="0" fontId="13" fillId="4" borderId="10" xfId="2" applyFont="1" applyFill="1" applyBorder="1" applyAlignment="1" applyProtection="1">
      <alignment horizontal="left" vertical="center"/>
      <protection locked="0"/>
    </xf>
    <xf numFmtId="5" fontId="10" fillId="0" borderId="7" xfId="1" applyNumberFormat="1" applyFont="1" applyBorder="1" applyAlignment="1" applyProtection="1">
      <alignment horizontal="right" vertical="top"/>
      <protection locked="0"/>
    </xf>
    <xf numFmtId="5" fontId="27" fillId="0" borderId="7" xfId="1" applyNumberFormat="1" applyFont="1" applyBorder="1" applyAlignment="1" applyProtection="1">
      <alignment horizontal="right" vertical="top"/>
      <protection locked="0"/>
    </xf>
    <xf numFmtId="5" fontId="12" fillId="0" borderId="7" xfId="1" applyNumberFormat="1" applyFont="1" applyBorder="1" applyAlignment="1" applyProtection="1">
      <alignment horizontal="left" vertical="top"/>
      <protection locked="0"/>
    </xf>
    <xf numFmtId="5" fontId="10" fillId="0" borderId="0" xfId="2" applyNumberFormat="1" applyFont="1" applyAlignment="1" applyProtection="1">
      <alignment horizontal="right" vertical="top"/>
      <protection locked="0"/>
    </xf>
    <xf numFmtId="0" fontId="29" fillId="0" borderId="0" xfId="0" applyFont="1" applyAlignme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38" fontId="25" fillId="0" borderId="0" xfId="3" applyFont="1" applyProtection="1">
      <alignment vertical="center"/>
      <protection locked="0"/>
    </xf>
    <xf numFmtId="0" fontId="25" fillId="3" borderId="9" xfId="0" applyFont="1" applyFill="1" applyBorder="1" applyProtection="1">
      <alignment vertical="center"/>
      <protection locked="0"/>
    </xf>
    <xf numFmtId="0" fontId="25" fillId="3" borderId="9" xfId="0" applyFont="1" applyFill="1" applyBorder="1" applyAlignment="1" applyProtection="1">
      <alignment horizontal="left" vertical="center"/>
      <protection locked="0"/>
    </xf>
    <xf numFmtId="38" fontId="25" fillId="3" borderId="9" xfId="3" applyFont="1" applyFill="1" applyBorder="1" applyProtection="1">
      <alignment vertical="center"/>
      <protection locked="0"/>
    </xf>
    <xf numFmtId="0" fontId="25" fillId="0" borderId="9" xfId="0" applyFont="1" applyBorder="1" applyProtection="1">
      <alignment vertical="center"/>
      <protection locked="0"/>
    </xf>
    <xf numFmtId="0" fontId="25" fillId="0" borderId="9" xfId="0" applyFont="1" applyBorder="1" applyAlignment="1" applyProtection="1">
      <alignment horizontal="left" vertical="center"/>
      <protection locked="0"/>
    </xf>
    <xf numFmtId="38" fontId="25" fillId="0" borderId="9" xfId="3" applyFont="1" applyBorder="1" applyProtection="1">
      <alignment vertical="center"/>
      <protection locked="0"/>
    </xf>
    <xf numFmtId="0" fontId="25" fillId="0" borderId="14" xfId="0" applyFont="1" applyBorder="1" applyProtection="1">
      <alignment vertical="center"/>
      <protection locked="0"/>
    </xf>
    <xf numFmtId="38" fontId="25" fillId="0" borderId="14" xfId="3" applyFont="1" applyBorder="1" applyProtection="1">
      <alignment vertical="center"/>
      <protection locked="0"/>
    </xf>
    <xf numFmtId="38" fontId="25" fillId="0" borderId="0" xfId="0" applyNumberFormat="1" applyFont="1" applyProtection="1">
      <alignment vertical="center"/>
      <protection locked="0"/>
    </xf>
    <xf numFmtId="0" fontId="25" fillId="5" borderId="9" xfId="0" applyFont="1" applyFill="1" applyBorder="1" applyProtection="1">
      <alignment vertical="center"/>
      <protection locked="0"/>
    </xf>
    <xf numFmtId="0" fontId="25" fillId="0" borderId="0" xfId="0" applyFont="1" applyFill="1" applyBorder="1" applyProtection="1">
      <alignment vertical="center"/>
      <protection locked="0"/>
    </xf>
    <xf numFmtId="38" fontId="25" fillId="0" borderId="0" xfId="3" applyFont="1" applyBorder="1" applyProtection="1">
      <alignment vertical="center"/>
      <protection locked="0"/>
    </xf>
    <xf numFmtId="38" fontId="25" fillId="0" borderId="14" xfId="3" applyFont="1" applyBorder="1" applyProtection="1">
      <alignment vertical="center"/>
    </xf>
    <xf numFmtId="5" fontId="13" fillId="0" borderId="9" xfId="1" applyNumberFormat="1" applyFont="1" applyBorder="1" applyAlignment="1" applyProtection="1">
      <alignment horizontal="right" vertical="center"/>
    </xf>
    <xf numFmtId="5" fontId="16" fillId="2" borderId="11" xfId="2" applyNumberFormat="1" applyFont="1" applyFill="1" applyBorder="1" applyAlignment="1" applyProtection="1">
      <alignment vertical="center"/>
    </xf>
    <xf numFmtId="5" fontId="16" fillId="2" borderId="11" xfId="2" applyNumberFormat="1" applyFont="1" applyFill="1" applyBorder="1" applyAlignment="1" applyProtection="1">
      <alignment vertical="center" wrapText="1"/>
    </xf>
    <xf numFmtId="5" fontId="16" fillId="4" borderId="11" xfId="2" applyNumberFormat="1" applyFont="1" applyFill="1" applyBorder="1" applyAlignment="1" applyProtection="1">
      <alignment vertical="center"/>
    </xf>
    <xf numFmtId="5" fontId="16" fillId="4" borderId="11" xfId="2" applyNumberFormat="1" applyFont="1" applyFill="1" applyBorder="1" applyAlignment="1" applyProtection="1">
      <alignment vertical="center" wrapText="1"/>
    </xf>
    <xf numFmtId="38" fontId="10" fillId="0" borderId="0" xfId="3" applyFont="1" applyAlignment="1" applyProtection="1">
      <alignment horizontal="right" vertical="top"/>
      <protection locked="0"/>
    </xf>
    <xf numFmtId="0" fontId="10" fillId="0" borderId="0" xfId="2" applyFont="1" applyAlignment="1" applyProtection="1">
      <alignment horizontal="left" vertical="top" wrapText="1"/>
      <protection locked="0"/>
    </xf>
    <xf numFmtId="0" fontId="29" fillId="0" borderId="0" xfId="2" applyFont="1" applyAlignment="1" applyProtection="1">
      <alignment horizontal="left" vertical="top"/>
      <protection locked="0"/>
    </xf>
    <xf numFmtId="0" fontId="18" fillId="0" borderId="0" xfId="2" applyFont="1" applyAlignment="1" applyProtection="1">
      <alignment horizontal="left" vertical="top"/>
      <protection locked="0"/>
    </xf>
    <xf numFmtId="38" fontId="13" fillId="0" borderId="0" xfId="3" applyFont="1" applyAlignment="1" applyProtection="1">
      <alignment horizontal="right" vertical="top"/>
      <protection locked="0"/>
    </xf>
    <xf numFmtId="5" fontId="13" fillId="0" borderId="0" xfId="2" applyNumberFormat="1" applyFont="1" applyAlignment="1" applyProtection="1">
      <alignment horizontal="left" vertical="center"/>
      <protection locked="0"/>
    </xf>
    <xf numFmtId="0" fontId="10" fillId="0" borderId="0" xfId="2" applyFont="1" applyAlignment="1" applyProtection="1">
      <alignment horizontal="right" vertical="top"/>
      <protection locked="0"/>
    </xf>
    <xf numFmtId="38" fontId="13" fillId="0" borderId="0" xfId="3" applyFont="1" applyAlignment="1" applyProtection="1">
      <alignment horizontal="right" vertical="top" wrapText="1"/>
    </xf>
    <xf numFmtId="38" fontId="13" fillId="0" borderId="0" xfId="3" applyFont="1" applyAlignment="1" applyProtection="1">
      <alignment horizontal="right" vertical="top"/>
    </xf>
    <xf numFmtId="0" fontId="13" fillId="0" borderId="0" xfId="2" applyFont="1" applyAlignment="1" applyProtection="1">
      <alignment horizontal="right" vertical="top"/>
    </xf>
    <xf numFmtId="38" fontId="10" fillId="0" borderId="0" xfId="3" applyFont="1" applyAlignment="1" applyProtection="1">
      <alignment horizontal="right" vertical="top"/>
    </xf>
    <xf numFmtId="0" fontId="4" fillId="0" borderId="11" xfId="2" applyFont="1" applyBorder="1" applyAlignment="1" applyProtection="1">
      <alignment horizontal="left" vertical="top" wrapText="1"/>
      <protection locked="0"/>
    </xf>
    <xf numFmtId="0" fontId="4" fillId="0" borderId="9" xfId="2" applyFont="1" applyBorder="1" applyAlignment="1" applyProtection="1">
      <alignment horizontal="left" vertical="top"/>
      <protection locked="0"/>
    </xf>
    <xf numFmtId="0" fontId="4" fillId="0" borderId="9" xfId="2" applyFont="1" applyBorder="1" applyAlignment="1" applyProtection="1">
      <alignment horizontal="left" vertical="top" wrapText="1"/>
      <protection locked="0"/>
    </xf>
    <xf numFmtId="5" fontId="4" fillId="0" borderId="9" xfId="1" applyNumberFormat="1" applyFont="1" applyBorder="1" applyAlignment="1" applyProtection="1">
      <alignment horizontal="right" vertical="top"/>
      <protection locked="0"/>
    </xf>
    <xf numFmtId="0" fontId="25" fillId="0" borderId="9" xfId="0" applyFont="1" applyBorder="1" applyAlignment="1" applyProtection="1">
      <alignment vertical="center" wrapText="1"/>
      <protection locked="0"/>
    </xf>
    <xf numFmtId="0" fontId="31" fillId="0" borderId="9" xfId="0" applyFont="1" applyBorder="1" applyAlignment="1" applyProtection="1">
      <alignment vertical="center" wrapText="1"/>
      <protection locked="0"/>
    </xf>
    <xf numFmtId="0" fontId="31" fillId="0" borderId="9" xfId="0" applyFont="1" applyBorder="1" applyProtection="1">
      <alignment vertical="center"/>
      <protection locked="0"/>
    </xf>
    <xf numFmtId="0" fontId="31" fillId="0" borderId="14" xfId="0" applyFont="1" applyBorder="1" applyProtection="1">
      <alignment vertical="center"/>
      <protection locked="0"/>
    </xf>
    <xf numFmtId="0" fontId="25" fillId="0" borderId="9" xfId="2" applyFont="1" applyBorder="1" applyAlignment="1" applyProtection="1">
      <alignment vertical="center"/>
      <protection locked="0"/>
    </xf>
    <xf numFmtId="0" fontId="33" fillId="0" borderId="9" xfId="2" applyFont="1" applyBorder="1" applyAlignment="1" applyProtection="1">
      <alignment vertical="center"/>
      <protection locked="0"/>
    </xf>
    <xf numFmtId="0" fontId="34" fillId="0" borderId="9" xfId="2" applyFont="1" applyBorder="1" applyAlignment="1" applyProtection="1">
      <alignment horizontal="center" vertical="center"/>
      <protection locked="0"/>
    </xf>
    <xf numFmtId="0" fontId="4" fillId="0" borderId="12" xfId="2" applyFont="1" applyBorder="1" applyAlignment="1" applyProtection="1">
      <alignment horizontal="left" vertical="top" wrapText="1"/>
      <protection locked="0"/>
    </xf>
    <xf numFmtId="0" fontId="4" fillId="0" borderId="11" xfId="2" applyFont="1" applyBorder="1" applyAlignment="1" applyProtection="1">
      <alignment horizontal="left" vertical="top" wrapText="1"/>
      <protection locked="0"/>
    </xf>
    <xf numFmtId="0" fontId="4" fillId="0" borderId="10" xfId="2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16" fillId="4" borderId="11" xfId="2" applyFont="1" applyFill="1" applyBorder="1" applyAlignment="1" applyProtection="1">
      <alignment horizontal="left" vertical="center" wrapText="1"/>
      <protection locked="0"/>
    </xf>
    <xf numFmtId="0" fontId="4" fillId="0" borderId="12" xfId="2" applyFont="1" applyBorder="1" applyAlignment="1" applyProtection="1">
      <alignment horizontal="center" vertical="top"/>
      <protection locked="0"/>
    </xf>
    <xf numFmtId="0" fontId="4" fillId="0" borderId="11" xfId="2" applyFont="1" applyBorder="1" applyAlignment="1" applyProtection="1">
      <alignment horizontal="center" vertical="top"/>
      <protection locked="0"/>
    </xf>
    <xf numFmtId="0" fontId="4" fillId="0" borderId="10" xfId="2" applyFont="1" applyBorder="1" applyAlignment="1" applyProtection="1">
      <alignment horizontal="center" vertical="top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30" fillId="0" borderId="12" xfId="2" applyFont="1" applyBorder="1" applyAlignment="1" applyProtection="1">
      <alignment horizontal="left" vertical="center" wrapText="1"/>
      <protection locked="0"/>
    </xf>
    <xf numFmtId="0" fontId="30" fillId="0" borderId="11" xfId="2" applyFont="1" applyBorder="1" applyAlignment="1" applyProtection="1">
      <alignment horizontal="left" vertical="center" wrapText="1"/>
      <protection locked="0"/>
    </xf>
    <xf numFmtId="0" fontId="30" fillId="0" borderId="10" xfId="2" applyFont="1" applyBorder="1" applyAlignment="1" applyProtection="1">
      <alignment horizontal="left" vertical="center" wrapText="1"/>
      <protection locked="0"/>
    </xf>
    <xf numFmtId="0" fontId="4" fillId="0" borderId="13" xfId="2" applyFont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vertical="center" wrapText="1"/>
      <protection locked="0"/>
    </xf>
  </cellXfs>
  <cellStyles count="4">
    <cellStyle name="桁区切り" xfId="3" builtinId="6"/>
    <cellStyle name="桁区切り 2" xfId="1" xr:uid="{00000000-0005-0000-0000-000000000000}"/>
    <cellStyle name="標準" xfId="0" builtinId="0"/>
    <cellStyle name="標準 2" xfId="2" xr:uid="{00000000-0005-0000-0000-000002000000}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8"/>
  <sheetViews>
    <sheetView showGridLines="0" showZeros="0" tabSelected="1" zoomScale="55" zoomScaleNormal="55" workbookViewId="0"/>
  </sheetViews>
  <sheetFormatPr defaultColWidth="13" defaultRowHeight="48.75" customHeight="1" outlineLevelCol="1"/>
  <cols>
    <col min="1" max="1" width="2" style="1" customWidth="1"/>
    <col min="2" max="2" width="8.625" style="1" customWidth="1"/>
    <col min="3" max="3" width="4.625" style="1" customWidth="1"/>
    <col min="4" max="4" width="41.625" style="1" customWidth="1"/>
    <col min="5" max="5" width="27.375" style="1" bestFit="1" customWidth="1"/>
    <col min="6" max="6" width="41.625" style="1" customWidth="1"/>
    <col min="7" max="7" width="21.5" style="75" bestFit="1" customWidth="1"/>
    <col min="8" max="8" width="10" style="1" bestFit="1" customWidth="1"/>
    <col min="9" max="9" width="19.125" style="1" customWidth="1"/>
    <col min="10" max="10" width="21" style="23" customWidth="1"/>
    <col min="11" max="11" width="17" style="1" customWidth="1"/>
    <col min="12" max="12" width="21.125" style="1" customWidth="1"/>
    <col min="13" max="13" width="41" style="23" customWidth="1"/>
    <col min="14" max="14" width="19.125" style="1" customWidth="1"/>
    <col min="15" max="15" width="3.625" style="1" customWidth="1"/>
    <col min="16" max="16" width="2.5" style="1" customWidth="1"/>
    <col min="17" max="20" width="15.75" style="36" hidden="1" customWidth="1" outlineLevel="1"/>
    <col min="21" max="21" width="13" style="1" collapsed="1"/>
    <col min="22" max="16384" width="13" style="1"/>
  </cols>
  <sheetData>
    <row r="1" spans="2:20" ht="44.1" customHeight="1" thickBot="1">
      <c r="B1" s="129" t="s">
        <v>23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2:20" ht="18.75">
      <c r="B2" s="2"/>
      <c r="C2" s="3"/>
      <c r="D2" s="3"/>
      <c r="E2" s="3"/>
      <c r="F2" s="3"/>
      <c r="G2" s="4"/>
      <c r="H2" s="3"/>
      <c r="I2" s="3"/>
      <c r="J2" s="5"/>
      <c r="K2" s="3"/>
      <c r="L2" s="3"/>
      <c r="M2" s="5"/>
      <c r="N2" s="5"/>
      <c r="O2" s="6"/>
    </row>
    <row r="3" spans="2:20" ht="60" customHeight="1">
      <c r="B3" s="7"/>
      <c r="D3" s="8" t="s">
        <v>7</v>
      </c>
      <c r="E3" s="130" t="s">
        <v>122</v>
      </c>
      <c r="F3" s="131"/>
      <c r="G3" s="131"/>
      <c r="H3" s="132"/>
      <c r="I3" s="9" t="s">
        <v>41</v>
      </c>
      <c r="J3" s="10">
        <v>44075</v>
      </c>
      <c r="K3" s="9" t="s">
        <v>42</v>
      </c>
      <c r="L3" s="11">
        <v>20</v>
      </c>
      <c r="M3" s="12" t="s">
        <v>8</v>
      </c>
      <c r="N3" s="119" t="s">
        <v>242</v>
      </c>
      <c r="O3" s="13"/>
    </row>
    <row r="4" spans="2:20" ht="60" customHeight="1">
      <c r="B4" s="14"/>
      <c r="D4" s="8" t="s">
        <v>32</v>
      </c>
      <c r="E4" s="130" t="s">
        <v>121</v>
      </c>
      <c r="F4" s="131"/>
      <c r="G4" s="131"/>
      <c r="H4" s="132"/>
      <c r="I4" s="9" t="s">
        <v>45</v>
      </c>
      <c r="J4" s="10">
        <v>44114</v>
      </c>
      <c r="K4" s="9" t="s">
        <v>46</v>
      </c>
      <c r="L4" s="10">
        <f>IFERROR(IF($J$4+90&gt;=DATE(2022,3,1), DATE(2022,2,28),$J$4+90),"")</f>
        <v>44204</v>
      </c>
      <c r="M4" s="15" t="s">
        <v>24</v>
      </c>
      <c r="N4" s="16" t="s">
        <v>25</v>
      </c>
      <c r="O4" s="13"/>
    </row>
    <row r="5" spans="2:20" ht="15" customHeight="1" thickBot="1">
      <c r="B5" s="17"/>
      <c r="C5" s="18"/>
      <c r="D5" s="18"/>
      <c r="E5" s="18"/>
      <c r="F5" s="18"/>
      <c r="G5" s="19"/>
      <c r="H5" s="18"/>
      <c r="I5" s="18"/>
      <c r="J5" s="20"/>
      <c r="K5" s="18"/>
      <c r="L5" s="18"/>
      <c r="M5" s="20"/>
      <c r="N5" s="18"/>
      <c r="O5" s="21"/>
    </row>
    <row r="6" spans="2:20" ht="15" customHeight="1" thickBot="1">
      <c r="G6" s="22"/>
      <c r="M6" s="24"/>
    </row>
    <row r="7" spans="2:20" ht="36" customHeight="1">
      <c r="B7" s="25" t="s">
        <v>28</v>
      </c>
      <c r="C7" s="26"/>
      <c r="D7" s="26"/>
      <c r="E7" s="26"/>
      <c r="F7" s="26"/>
      <c r="G7" s="27"/>
      <c r="H7" s="26"/>
      <c r="I7" s="26"/>
      <c r="J7" s="28"/>
      <c r="K7" s="26"/>
      <c r="L7" s="26"/>
      <c r="M7" s="28"/>
      <c r="N7" s="26"/>
      <c r="O7" s="6"/>
      <c r="Q7" s="101" t="s">
        <v>76</v>
      </c>
      <c r="R7" s="102"/>
      <c r="T7" s="102"/>
    </row>
    <row r="8" spans="2:20" ht="48.75" customHeight="1">
      <c r="B8" s="7"/>
      <c r="C8" s="29" t="s">
        <v>6</v>
      </c>
      <c r="D8" s="30" t="s">
        <v>2</v>
      </c>
      <c r="E8" s="31" t="s">
        <v>15</v>
      </c>
      <c r="F8" s="32" t="s">
        <v>1</v>
      </c>
      <c r="G8" s="33" t="s">
        <v>18</v>
      </c>
      <c r="H8" s="126" t="s">
        <v>0</v>
      </c>
      <c r="I8" s="127"/>
      <c r="J8" s="127"/>
      <c r="K8" s="127"/>
      <c r="L8" s="127"/>
      <c r="M8" s="127"/>
      <c r="N8" s="128"/>
      <c r="O8" s="13"/>
      <c r="Q8" s="36" t="s">
        <v>72</v>
      </c>
      <c r="R8" s="102"/>
      <c r="T8" s="102"/>
    </row>
    <row r="9" spans="2:20" ht="13.5" customHeight="1">
      <c r="B9" s="34"/>
      <c r="C9" s="35"/>
      <c r="D9" s="36"/>
      <c r="E9" s="36"/>
      <c r="F9" s="36"/>
      <c r="G9" s="37"/>
      <c r="H9" s="36"/>
      <c r="I9" s="36"/>
      <c r="J9" s="38"/>
      <c r="K9" s="36"/>
      <c r="L9" s="36"/>
      <c r="M9" s="38"/>
      <c r="N9" s="36"/>
      <c r="O9" s="13"/>
      <c r="R9" s="102"/>
      <c r="T9" s="102"/>
    </row>
    <row r="10" spans="2:20" ht="64.349999999999994" customHeight="1">
      <c r="B10" s="39"/>
      <c r="C10" s="110">
        <v>1</v>
      </c>
      <c r="D10" s="109" t="s">
        <v>81</v>
      </c>
      <c r="E10" s="111" t="s">
        <v>48</v>
      </c>
      <c r="F10" s="111" t="s">
        <v>82</v>
      </c>
      <c r="G10" s="112">
        <v>39300000</v>
      </c>
      <c r="H10" s="120" t="s">
        <v>83</v>
      </c>
      <c r="I10" s="121"/>
      <c r="J10" s="121"/>
      <c r="K10" s="121"/>
      <c r="L10" s="121"/>
      <c r="M10" s="121"/>
      <c r="N10" s="122"/>
      <c r="O10" s="13"/>
      <c r="Q10" s="44" t="s">
        <v>66</v>
      </c>
      <c r="R10" s="105">
        <f>SUMIF($E$10:$E$28,Q10,$G$10:$G$28)</f>
        <v>39300000</v>
      </c>
      <c r="S10" s="44" t="s">
        <v>67</v>
      </c>
      <c r="T10" s="106">
        <f>SUMIF($E$10:$E$28,S10,$G$10:$G$28)</f>
        <v>93817600</v>
      </c>
    </row>
    <row r="11" spans="2:20" ht="64.349999999999994" customHeight="1">
      <c r="B11" s="7"/>
      <c r="C11" s="110">
        <v>2</v>
      </c>
      <c r="D11" s="109" t="s">
        <v>84</v>
      </c>
      <c r="E11" s="111" t="s">
        <v>49</v>
      </c>
      <c r="F11" s="111" t="s">
        <v>85</v>
      </c>
      <c r="G11" s="112">
        <v>38781000</v>
      </c>
      <c r="H11" s="120" t="s">
        <v>83</v>
      </c>
      <c r="I11" s="121"/>
      <c r="J11" s="121"/>
      <c r="K11" s="121"/>
      <c r="L11" s="121"/>
      <c r="M11" s="121"/>
      <c r="N11" s="122"/>
      <c r="O11" s="13"/>
      <c r="Q11" s="44" t="s">
        <v>68</v>
      </c>
      <c r="R11" s="105">
        <f>SUMIF($E$10:$E$28,Q11,$G$10:$G$28)</f>
        <v>44272000</v>
      </c>
      <c r="S11" s="44" t="s">
        <v>69</v>
      </c>
      <c r="T11" s="106">
        <f>SUMIF($E$10:$E$28,S11,$G$10:$G$28)</f>
        <v>38287000</v>
      </c>
    </row>
    <row r="12" spans="2:20" ht="64.349999999999994" customHeight="1">
      <c r="B12" s="7" t="s">
        <v>65</v>
      </c>
      <c r="C12" s="110">
        <v>3</v>
      </c>
      <c r="D12" s="109" t="s">
        <v>86</v>
      </c>
      <c r="E12" s="111" t="s">
        <v>49</v>
      </c>
      <c r="F12" s="111" t="s">
        <v>87</v>
      </c>
      <c r="G12" s="112">
        <v>13500000</v>
      </c>
      <c r="H12" s="120" t="s">
        <v>83</v>
      </c>
      <c r="I12" s="121"/>
      <c r="J12" s="121"/>
      <c r="K12" s="121"/>
      <c r="L12" s="121"/>
      <c r="M12" s="121"/>
      <c r="N12" s="122"/>
      <c r="O12" s="13"/>
      <c r="Q12" s="44" t="s">
        <v>70</v>
      </c>
      <c r="R12" s="105">
        <f>SUMIF($E$10:$E$28,Q12,$G$10:$G$28)</f>
        <v>3000000</v>
      </c>
      <c r="S12" s="44" t="s">
        <v>71</v>
      </c>
      <c r="T12" s="106">
        <f>SUMIF($E$10:$E$28,S12,$G$10:$G$28)</f>
        <v>300000</v>
      </c>
    </row>
    <row r="13" spans="2:20" ht="64.349999999999994" customHeight="1">
      <c r="B13" s="7"/>
      <c r="C13" s="110">
        <v>4</v>
      </c>
      <c r="D13" s="109" t="s">
        <v>88</v>
      </c>
      <c r="E13" s="111" t="s">
        <v>49</v>
      </c>
      <c r="F13" s="111" t="s">
        <v>89</v>
      </c>
      <c r="G13" s="112">
        <v>11530000</v>
      </c>
      <c r="H13" s="120" t="s">
        <v>83</v>
      </c>
      <c r="I13" s="121"/>
      <c r="J13" s="121"/>
      <c r="K13" s="121"/>
      <c r="L13" s="121"/>
      <c r="M13" s="121"/>
      <c r="N13" s="122"/>
      <c r="O13" s="13"/>
      <c r="Q13" s="36" t="s">
        <v>77</v>
      </c>
      <c r="R13" s="102"/>
      <c r="T13" s="102"/>
    </row>
    <row r="14" spans="2:20" ht="64.349999999999994" customHeight="1">
      <c r="B14" s="7"/>
      <c r="C14" s="110">
        <v>5</v>
      </c>
      <c r="D14" s="109" t="s">
        <v>90</v>
      </c>
      <c r="E14" s="111" t="s">
        <v>49</v>
      </c>
      <c r="F14" s="111" t="s">
        <v>91</v>
      </c>
      <c r="G14" s="112">
        <v>18980000</v>
      </c>
      <c r="H14" s="120" t="s">
        <v>83</v>
      </c>
      <c r="I14" s="121"/>
      <c r="J14" s="121"/>
      <c r="K14" s="121"/>
      <c r="L14" s="121"/>
      <c r="M14" s="121"/>
      <c r="N14" s="122"/>
      <c r="O14" s="13"/>
      <c r="R14" s="44" t="s">
        <v>79</v>
      </c>
      <c r="S14" s="44" t="s">
        <v>78</v>
      </c>
      <c r="T14" s="102"/>
    </row>
    <row r="15" spans="2:20" ht="64.349999999999994" customHeight="1">
      <c r="B15" s="7"/>
      <c r="C15" s="110">
        <v>6</v>
      </c>
      <c r="D15" s="109" t="s">
        <v>92</v>
      </c>
      <c r="E15" s="111" t="s">
        <v>49</v>
      </c>
      <c r="F15" s="111" t="s">
        <v>93</v>
      </c>
      <c r="G15" s="112">
        <v>626000</v>
      </c>
      <c r="H15" s="120" t="s">
        <v>83</v>
      </c>
      <c r="I15" s="121"/>
      <c r="J15" s="121"/>
      <c r="K15" s="121"/>
      <c r="L15" s="121"/>
      <c r="M15" s="121"/>
      <c r="N15" s="122"/>
      <c r="O15" s="13"/>
      <c r="Q15" s="44" t="s">
        <v>73</v>
      </c>
      <c r="R15" s="106">
        <f>SUM(R10,T10,R11,T11)</f>
        <v>215676600</v>
      </c>
      <c r="S15" s="107">
        <f>IF($L$3=0,"",ROUNDDOWN(R15/$L$3,0))</f>
        <v>10783830</v>
      </c>
      <c r="T15" s="102"/>
    </row>
    <row r="16" spans="2:20" ht="64.349999999999994" customHeight="1">
      <c r="B16" s="7"/>
      <c r="C16" s="110">
        <v>7</v>
      </c>
      <c r="D16" s="109" t="s">
        <v>94</v>
      </c>
      <c r="E16" s="111" t="s">
        <v>49</v>
      </c>
      <c r="F16" s="111" t="s">
        <v>95</v>
      </c>
      <c r="G16" s="112">
        <v>200600</v>
      </c>
      <c r="H16" s="120" t="s">
        <v>109</v>
      </c>
      <c r="I16" s="121"/>
      <c r="J16" s="121"/>
      <c r="K16" s="121"/>
      <c r="L16" s="121"/>
      <c r="M16" s="121"/>
      <c r="N16" s="122"/>
      <c r="O16" s="13"/>
      <c r="Q16" s="44" t="s">
        <v>74</v>
      </c>
      <c r="R16" s="106">
        <f>R12</f>
        <v>3000000</v>
      </c>
      <c r="S16" s="107">
        <f>IF($L$3=0,"",ROUNDDOWN(R16/$L$3,0))</f>
        <v>150000</v>
      </c>
      <c r="T16" s="102"/>
    </row>
    <row r="17" spans="2:20" ht="64.349999999999994" customHeight="1">
      <c r="B17" s="7"/>
      <c r="C17" s="110">
        <v>8</v>
      </c>
      <c r="D17" s="109" t="s">
        <v>96</v>
      </c>
      <c r="E17" s="111" t="s">
        <v>49</v>
      </c>
      <c r="F17" s="111" t="s">
        <v>97</v>
      </c>
      <c r="G17" s="112">
        <v>10200000</v>
      </c>
      <c r="H17" s="120" t="s">
        <v>83</v>
      </c>
      <c r="I17" s="121"/>
      <c r="J17" s="121"/>
      <c r="K17" s="121"/>
      <c r="L17" s="121"/>
      <c r="M17" s="121"/>
      <c r="N17" s="122"/>
      <c r="O17" s="13"/>
      <c r="Q17" s="44" t="s">
        <v>75</v>
      </c>
      <c r="R17" s="106">
        <f>T12</f>
        <v>300000</v>
      </c>
      <c r="S17" s="107">
        <f>IF($L$3=0,"",ROUNDDOWN(R17/$L$3,0))</f>
        <v>15000</v>
      </c>
      <c r="T17" s="102"/>
    </row>
    <row r="18" spans="2:20" ht="64.349999999999994" customHeight="1">
      <c r="B18" s="7"/>
      <c r="C18" s="110">
        <v>9</v>
      </c>
      <c r="D18" s="109" t="s">
        <v>98</v>
      </c>
      <c r="E18" s="111" t="s">
        <v>50</v>
      </c>
      <c r="F18" s="111" t="s">
        <v>99</v>
      </c>
      <c r="G18" s="112">
        <v>40200000</v>
      </c>
      <c r="H18" s="120" t="s">
        <v>100</v>
      </c>
      <c r="I18" s="121"/>
      <c r="J18" s="121"/>
      <c r="K18" s="121"/>
      <c r="L18" s="121"/>
      <c r="M18" s="121"/>
      <c r="N18" s="122"/>
      <c r="O18" s="13"/>
      <c r="Q18" s="44"/>
      <c r="R18" s="106"/>
      <c r="S18" s="107"/>
      <c r="T18" s="102"/>
    </row>
    <row r="19" spans="2:20" ht="64.349999999999994" customHeight="1">
      <c r="B19" s="7"/>
      <c r="C19" s="110">
        <v>10</v>
      </c>
      <c r="D19" s="109" t="s">
        <v>101</v>
      </c>
      <c r="E19" s="111" t="s">
        <v>50</v>
      </c>
      <c r="F19" s="111" t="s">
        <v>102</v>
      </c>
      <c r="G19" s="112">
        <v>4072000</v>
      </c>
      <c r="H19" s="120" t="s">
        <v>100</v>
      </c>
      <c r="I19" s="121"/>
      <c r="J19" s="121"/>
      <c r="K19" s="121"/>
      <c r="L19" s="121"/>
      <c r="M19" s="121"/>
      <c r="N19" s="122"/>
      <c r="O19" s="13"/>
      <c r="Q19" s="44"/>
      <c r="R19" s="106"/>
      <c r="S19" s="107"/>
      <c r="T19" s="102"/>
    </row>
    <row r="20" spans="2:20" ht="64.349999999999994" customHeight="1">
      <c r="B20" s="7"/>
      <c r="C20" s="110">
        <v>11</v>
      </c>
      <c r="D20" s="109" t="s">
        <v>103</v>
      </c>
      <c r="E20" s="111" t="s">
        <v>51</v>
      </c>
      <c r="F20" s="111" t="s">
        <v>104</v>
      </c>
      <c r="G20" s="112">
        <v>3100000</v>
      </c>
      <c r="H20" s="120" t="s">
        <v>83</v>
      </c>
      <c r="I20" s="121"/>
      <c r="J20" s="121"/>
      <c r="K20" s="121"/>
      <c r="L20" s="121"/>
      <c r="M20" s="121"/>
      <c r="N20" s="122"/>
      <c r="O20" s="13"/>
      <c r="Q20" s="44"/>
      <c r="R20" s="106"/>
      <c r="S20" s="107"/>
      <c r="T20" s="102"/>
    </row>
    <row r="21" spans="2:20" ht="64.349999999999994" customHeight="1">
      <c r="B21" s="7"/>
      <c r="C21" s="110">
        <v>12</v>
      </c>
      <c r="D21" s="109" t="s">
        <v>105</v>
      </c>
      <c r="E21" s="111" t="s">
        <v>51</v>
      </c>
      <c r="F21" s="111" t="s">
        <v>106</v>
      </c>
      <c r="G21" s="112">
        <v>20033000</v>
      </c>
      <c r="H21" s="120" t="s">
        <v>83</v>
      </c>
      <c r="I21" s="121"/>
      <c r="J21" s="121"/>
      <c r="K21" s="121"/>
      <c r="L21" s="121"/>
      <c r="M21" s="121"/>
      <c r="N21" s="122"/>
      <c r="O21" s="13"/>
      <c r="Q21" s="44"/>
      <c r="R21" s="106"/>
      <c r="S21" s="107"/>
      <c r="T21" s="102"/>
    </row>
    <row r="22" spans="2:20" ht="64.349999999999994" customHeight="1">
      <c r="B22" s="7"/>
      <c r="C22" s="110">
        <v>13</v>
      </c>
      <c r="D22" s="109" t="s">
        <v>107</v>
      </c>
      <c r="E22" s="111" t="s">
        <v>51</v>
      </c>
      <c r="F22" s="111" t="s">
        <v>108</v>
      </c>
      <c r="G22" s="112">
        <v>11454000</v>
      </c>
      <c r="H22" s="120" t="s">
        <v>109</v>
      </c>
      <c r="I22" s="121"/>
      <c r="J22" s="121"/>
      <c r="K22" s="121"/>
      <c r="L22" s="121"/>
      <c r="M22" s="121"/>
      <c r="N22" s="122"/>
      <c r="O22" s="13"/>
      <c r="Q22" s="44"/>
      <c r="R22" s="106"/>
      <c r="S22" s="107"/>
      <c r="T22" s="102"/>
    </row>
    <row r="23" spans="2:20" ht="64.349999999999994" customHeight="1">
      <c r="B23" s="7"/>
      <c r="C23" s="110">
        <v>14</v>
      </c>
      <c r="D23" s="109" t="s">
        <v>110</v>
      </c>
      <c r="E23" s="111" t="s">
        <v>51</v>
      </c>
      <c r="F23" s="111" t="s">
        <v>111</v>
      </c>
      <c r="G23" s="112">
        <v>3700000</v>
      </c>
      <c r="H23" s="120" t="s">
        <v>83</v>
      </c>
      <c r="I23" s="121"/>
      <c r="J23" s="121"/>
      <c r="K23" s="121"/>
      <c r="L23" s="121"/>
      <c r="M23" s="121"/>
      <c r="N23" s="122"/>
      <c r="O23" s="13"/>
      <c r="Q23" s="44"/>
      <c r="R23" s="106"/>
      <c r="S23" s="107"/>
      <c r="T23" s="102"/>
    </row>
    <row r="24" spans="2:20" ht="64.349999999999994" customHeight="1">
      <c r="B24" s="7"/>
      <c r="C24" s="110">
        <v>15</v>
      </c>
      <c r="D24" s="109" t="s">
        <v>112</v>
      </c>
      <c r="E24" s="111" t="s">
        <v>64</v>
      </c>
      <c r="F24" s="111" t="s">
        <v>113</v>
      </c>
      <c r="G24" s="112">
        <v>1000000</v>
      </c>
      <c r="H24" s="120" t="s">
        <v>109</v>
      </c>
      <c r="I24" s="121"/>
      <c r="J24" s="121"/>
      <c r="K24" s="121"/>
      <c r="L24" s="121"/>
      <c r="M24" s="121"/>
      <c r="N24" s="122"/>
      <c r="O24" s="13"/>
      <c r="Q24" s="44"/>
      <c r="R24" s="106"/>
      <c r="S24" s="107"/>
      <c r="T24" s="102"/>
    </row>
    <row r="25" spans="2:20" ht="64.349999999999994" customHeight="1">
      <c r="B25" s="7"/>
      <c r="C25" s="110">
        <v>16</v>
      </c>
      <c r="D25" s="109" t="s">
        <v>114</v>
      </c>
      <c r="E25" s="111" t="s">
        <v>64</v>
      </c>
      <c r="F25" s="111" t="s">
        <v>115</v>
      </c>
      <c r="G25" s="112">
        <v>500000</v>
      </c>
      <c r="H25" s="120" t="s">
        <v>109</v>
      </c>
      <c r="I25" s="121"/>
      <c r="J25" s="121"/>
      <c r="K25" s="121"/>
      <c r="L25" s="121"/>
      <c r="M25" s="121"/>
      <c r="N25" s="122"/>
      <c r="O25" s="13"/>
      <c r="Q25" s="44"/>
      <c r="R25" s="106"/>
      <c r="S25" s="107"/>
      <c r="T25" s="102"/>
    </row>
    <row r="26" spans="2:20" ht="64.349999999999994" customHeight="1">
      <c r="B26" s="7"/>
      <c r="C26" s="110">
        <v>19</v>
      </c>
      <c r="D26" s="109" t="s">
        <v>116</v>
      </c>
      <c r="E26" s="111" t="s">
        <v>64</v>
      </c>
      <c r="F26" s="111" t="s">
        <v>117</v>
      </c>
      <c r="G26" s="112">
        <v>1000000</v>
      </c>
      <c r="H26" s="120" t="s">
        <v>109</v>
      </c>
      <c r="I26" s="121"/>
      <c r="J26" s="121"/>
      <c r="K26" s="121"/>
      <c r="L26" s="121"/>
      <c r="M26" s="121"/>
      <c r="N26" s="122"/>
      <c r="O26" s="13"/>
      <c r="Q26" s="44"/>
      <c r="R26" s="106"/>
      <c r="S26" s="107"/>
      <c r="T26" s="102"/>
    </row>
    <row r="27" spans="2:20" ht="64.349999999999994" customHeight="1">
      <c r="B27" s="7"/>
      <c r="C27" s="110">
        <v>20</v>
      </c>
      <c r="D27" s="109" t="s">
        <v>118</v>
      </c>
      <c r="E27" s="111" t="s">
        <v>64</v>
      </c>
      <c r="F27" s="111" t="s">
        <v>250</v>
      </c>
      <c r="G27" s="112">
        <v>500000</v>
      </c>
      <c r="H27" s="120" t="s">
        <v>109</v>
      </c>
      <c r="I27" s="121"/>
      <c r="J27" s="121"/>
      <c r="K27" s="121"/>
      <c r="L27" s="121"/>
      <c r="M27" s="121"/>
      <c r="N27" s="122"/>
      <c r="O27" s="13"/>
      <c r="Q27" s="44"/>
      <c r="R27" s="106"/>
      <c r="S27" s="107"/>
      <c r="T27" s="102"/>
    </row>
    <row r="28" spans="2:20" ht="64.349999999999994" customHeight="1">
      <c r="B28" s="7"/>
      <c r="C28" s="110">
        <v>21</v>
      </c>
      <c r="D28" s="109" t="s">
        <v>119</v>
      </c>
      <c r="E28" s="111" t="s">
        <v>52</v>
      </c>
      <c r="F28" s="111" t="s">
        <v>120</v>
      </c>
      <c r="G28" s="112">
        <v>300000</v>
      </c>
      <c r="H28" s="120" t="s">
        <v>83</v>
      </c>
      <c r="I28" s="121"/>
      <c r="J28" s="121"/>
      <c r="K28" s="121"/>
      <c r="L28" s="121"/>
      <c r="M28" s="121"/>
      <c r="N28" s="122"/>
      <c r="O28" s="13"/>
      <c r="Q28" s="44"/>
      <c r="R28" s="106"/>
      <c r="S28" s="107"/>
      <c r="T28" s="102"/>
    </row>
    <row r="29" spans="2:20" ht="36" customHeight="1">
      <c r="B29" s="43" t="s">
        <v>26</v>
      </c>
      <c r="C29" s="35"/>
      <c r="D29" s="44"/>
      <c r="E29" s="44"/>
      <c r="F29" s="36"/>
      <c r="G29" s="37"/>
      <c r="H29" s="133"/>
      <c r="I29" s="133"/>
      <c r="J29" s="133"/>
      <c r="K29" s="133"/>
      <c r="L29" s="133"/>
      <c r="M29" s="133"/>
      <c r="N29" s="133"/>
      <c r="O29" s="13"/>
    </row>
    <row r="30" spans="2:20" ht="64.349999999999994" customHeight="1">
      <c r="B30" s="39"/>
      <c r="C30" s="40">
        <v>1</v>
      </c>
      <c r="D30" s="109" t="s">
        <v>123</v>
      </c>
      <c r="E30" s="111" t="s">
        <v>124</v>
      </c>
      <c r="F30" s="109" t="s">
        <v>125</v>
      </c>
      <c r="G30" s="112">
        <v>1880000</v>
      </c>
      <c r="H30" s="120" t="s">
        <v>126</v>
      </c>
      <c r="I30" s="121"/>
      <c r="J30" s="121"/>
      <c r="K30" s="121"/>
      <c r="L30" s="121"/>
      <c r="M30" s="121"/>
      <c r="N30" s="122"/>
      <c r="O30" s="13"/>
    </row>
    <row r="31" spans="2:20" ht="64.349999999999994" customHeight="1">
      <c r="B31" s="7"/>
      <c r="C31" s="40">
        <v>2</v>
      </c>
      <c r="D31" s="109" t="s">
        <v>127</v>
      </c>
      <c r="E31" s="111" t="s">
        <v>128</v>
      </c>
      <c r="F31" s="109" t="s">
        <v>129</v>
      </c>
      <c r="G31" s="112">
        <v>66000</v>
      </c>
      <c r="H31" s="120" t="s">
        <v>130</v>
      </c>
      <c r="I31" s="121"/>
      <c r="J31" s="121"/>
      <c r="K31" s="121"/>
      <c r="L31" s="121"/>
      <c r="M31" s="121"/>
      <c r="N31" s="122"/>
      <c r="O31" s="13"/>
    </row>
    <row r="32" spans="2:20" ht="64.349999999999994" customHeight="1">
      <c r="B32" s="7"/>
      <c r="C32" s="40">
        <v>3</v>
      </c>
      <c r="D32" s="109" t="s">
        <v>131</v>
      </c>
      <c r="E32" s="111" t="s">
        <v>128</v>
      </c>
      <c r="F32" s="109" t="s">
        <v>132</v>
      </c>
      <c r="G32" s="112">
        <v>50000</v>
      </c>
      <c r="H32" s="120" t="s">
        <v>133</v>
      </c>
      <c r="I32" s="121"/>
      <c r="J32" s="121"/>
      <c r="K32" s="121"/>
      <c r="L32" s="121"/>
      <c r="M32" s="121"/>
      <c r="N32" s="122"/>
      <c r="O32" s="13"/>
    </row>
    <row r="33" spans="2:20" ht="64.349999999999994" customHeight="1">
      <c r="B33" s="7"/>
      <c r="C33" s="40">
        <v>4</v>
      </c>
      <c r="D33" s="109" t="s">
        <v>134</v>
      </c>
      <c r="E33" s="111" t="s">
        <v>128</v>
      </c>
      <c r="F33" s="109" t="s">
        <v>135</v>
      </c>
      <c r="G33" s="112">
        <v>2048000</v>
      </c>
      <c r="H33" s="120" t="s">
        <v>136</v>
      </c>
      <c r="I33" s="121"/>
      <c r="J33" s="121"/>
      <c r="K33" s="121"/>
      <c r="L33" s="121"/>
      <c r="M33" s="121"/>
      <c r="N33" s="122"/>
      <c r="O33" s="13"/>
    </row>
    <row r="34" spans="2:20" ht="64.349999999999994" customHeight="1">
      <c r="B34" s="7"/>
      <c r="C34" s="40">
        <v>5</v>
      </c>
      <c r="D34" s="109" t="s">
        <v>137</v>
      </c>
      <c r="E34" s="111" t="s">
        <v>138</v>
      </c>
      <c r="F34" s="109" t="s">
        <v>139</v>
      </c>
      <c r="G34" s="112">
        <v>143000</v>
      </c>
      <c r="H34" s="120" t="s">
        <v>140</v>
      </c>
      <c r="I34" s="121"/>
      <c r="J34" s="121"/>
      <c r="K34" s="121"/>
      <c r="L34" s="121"/>
      <c r="M34" s="121"/>
      <c r="N34" s="122"/>
      <c r="O34" s="13"/>
    </row>
    <row r="35" spans="2:20" ht="64.349999999999994" customHeight="1">
      <c r="B35" s="7"/>
      <c r="C35" s="40">
        <v>6</v>
      </c>
      <c r="D35" s="109" t="s">
        <v>141</v>
      </c>
      <c r="E35" s="111" t="s">
        <v>142</v>
      </c>
      <c r="F35" s="109" t="s">
        <v>143</v>
      </c>
      <c r="G35" s="112">
        <v>480000</v>
      </c>
      <c r="H35" s="120" t="s">
        <v>144</v>
      </c>
      <c r="I35" s="123"/>
      <c r="J35" s="123"/>
      <c r="K35" s="123"/>
      <c r="L35" s="123"/>
      <c r="M35" s="123"/>
      <c r="N35" s="124"/>
      <c r="O35" s="13"/>
    </row>
    <row r="36" spans="2:20" ht="64.349999999999994" customHeight="1">
      <c r="B36" s="7"/>
      <c r="C36" s="40">
        <v>7</v>
      </c>
      <c r="D36" s="109"/>
      <c r="E36" s="111" t="s">
        <v>145</v>
      </c>
      <c r="F36" s="109"/>
      <c r="G36" s="112">
        <v>22297660</v>
      </c>
      <c r="H36" s="120"/>
      <c r="I36" s="121"/>
      <c r="J36" s="121"/>
      <c r="K36" s="121"/>
      <c r="L36" s="121"/>
      <c r="M36" s="121"/>
      <c r="N36" s="122"/>
      <c r="O36" s="13"/>
      <c r="Q36" s="45"/>
      <c r="R36" s="45"/>
    </row>
    <row r="37" spans="2:20" ht="15" customHeight="1">
      <c r="B37" s="7"/>
      <c r="C37" s="36"/>
      <c r="D37" s="44"/>
      <c r="E37" s="44"/>
      <c r="F37" s="36"/>
      <c r="G37" s="37"/>
      <c r="H37" s="36"/>
      <c r="I37" s="36"/>
      <c r="J37" s="38"/>
      <c r="K37" s="36"/>
      <c r="L37" s="36"/>
      <c r="M37" s="38"/>
      <c r="N37" s="36"/>
      <c r="O37" s="13"/>
    </row>
    <row r="38" spans="2:20" s="49" customFormat="1" ht="48.75" customHeight="1">
      <c r="B38" s="46"/>
      <c r="C38" s="45"/>
      <c r="D38" s="47"/>
      <c r="E38" s="47"/>
      <c r="F38" s="48" t="s">
        <v>9</v>
      </c>
      <c r="G38" s="93">
        <f>SUM(G10:G36)</f>
        <v>245941260</v>
      </c>
      <c r="H38" s="45"/>
      <c r="I38" s="45"/>
      <c r="J38" s="45" t="s">
        <v>29</v>
      </c>
      <c r="M38" s="93">
        <f>SUM(G10:G28)</f>
        <v>218976600</v>
      </c>
      <c r="N38" s="45"/>
      <c r="O38" s="50"/>
      <c r="Q38" s="45"/>
      <c r="R38" s="103"/>
      <c r="S38" s="45"/>
      <c r="T38" s="45"/>
    </row>
    <row r="39" spans="2:20" ht="15" customHeight="1" thickBot="1">
      <c r="B39" s="51"/>
      <c r="C39" s="52"/>
      <c r="D39" s="53"/>
      <c r="E39" s="53"/>
      <c r="F39" s="52"/>
      <c r="G39" s="54"/>
      <c r="H39" s="52"/>
      <c r="I39" s="52"/>
      <c r="J39" s="55"/>
      <c r="K39" s="52"/>
      <c r="L39" s="52"/>
      <c r="M39" s="55"/>
      <c r="N39" s="52"/>
      <c r="O39" s="21"/>
    </row>
    <row r="40" spans="2:20" ht="15" customHeight="1" thickBot="1">
      <c r="B40" s="36"/>
      <c r="C40" s="36"/>
      <c r="D40" s="44"/>
      <c r="E40" s="44"/>
      <c r="F40" s="36"/>
      <c r="G40" s="37"/>
      <c r="H40" s="36"/>
      <c r="I40" s="36"/>
      <c r="J40" s="38"/>
      <c r="K40" s="36"/>
      <c r="L40" s="36"/>
      <c r="M40" s="38"/>
      <c r="N40" s="36"/>
    </row>
    <row r="41" spans="2:20" ht="32.25" customHeight="1">
      <c r="B41" s="25" t="s">
        <v>27</v>
      </c>
      <c r="C41" s="26"/>
      <c r="D41" s="56"/>
      <c r="E41" s="56"/>
      <c r="F41" s="26"/>
      <c r="G41" s="27"/>
      <c r="H41" s="26"/>
      <c r="I41" s="26"/>
      <c r="J41" s="28"/>
      <c r="K41" s="26"/>
      <c r="L41" s="26"/>
      <c r="M41" s="28"/>
      <c r="N41" s="26"/>
      <c r="O41" s="6"/>
    </row>
    <row r="42" spans="2:20" ht="48.75" customHeight="1">
      <c r="B42" s="7"/>
      <c r="C42" s="29" t="s">
        <v>6</v>
      </c>
      <c r="D42" s="57" t="s">
        <v>17</v>
      </c>
      <c r="E42" s="31" t="s">
        <v>16</v>
      </c>
      <c r="F42" s="32" t="s">
        <v>3</v>
      </c>
      <c r="G42" s="33" t="s">
        <v>4</v>
      </c>
      <c r="H42" s="126" t="s">
        <v>0</v>
      </c>
      <c r="I42" s="127"/>
      <c r="J42" s="127"/>
      <c r="K42" s="127"/>
      <c r="L42" s="127"/>
      <c r="M42" s="127"/>
      <c r="N42" s="128"/>
      <c r="O42" s="13"/>
    </row>
    <row r="43" spans="2:20" ht="15" customHeight="1">
      <c r="B43" s="7"/>
      <c r="C43" s="36"/>
      <c r="D43" s="44"/>
      <c r="E43" s="44"/>
      <c r="F43" s="36"/>
      <c r="G43" s="37"/>
      <c r="H43" s="36"/>
      <c r="I43" s="36"/>
      <c r="J43" s="38"/>
      <c r="K43" s="36"/>
      <c r="L43" s="36"/>
      <c r="M43" s="38"/>
      <c r="N43" s="36"/>
      <c r="O43" s="13"/>
    </row>
    <row r="44" spans="2:20" ht="64.349999999999994" customHeight="1">
      <c r="B44" s="7"/>
      <c r="C44" s="40">
        <v>1</v>
      </c>
      <c r="D44" s="111"/>
      <c r="E44" s="41" t="s">
        <v>59</v>
      </c>
      <c r="F44" s="111" t="s">
        <v>146</v>
      </c>
      <c r="G44" s="112">
        <v>200000000</v>
      </c>
      <c r="H44" s="120"/>
      <c r="I44" s="121"/>
      <c r="J44" s="121"/>
      <c r="K44" s="121"/>
      <c r="L44" s="121"/>
      <c r="M44" s="121"/>
      <c r="N44" s="122"/>
      <c r="O44" s="13"/>
    </row>
    <row r="45" spans="2:20" ht="64.349999999999994" customHeight="1">
      <c r="B45" s="7"/>
      <c r="C45" s="40">
        <v>2</v>
      </c>
      <c r="D45" s="41"/>
      <c r="E45" s="58"/>
      <c r="F45" s="41"/>
      <c r="G45" s="42"/>
      <c r="H45" s="120"/>
      <c r="I45" s="121"/>
      <c r="J45" s="121"/>
      <c r="K45" s="121"/>
      <c r="L45" s="121"/>
      <c r="M45" s="121"/>
      <c r="N45" s="122"/>
      <c r="O45" s="13"/>
    </row>
    <row r="46" spans="2:20" ht="64.349999999999994" customHeight="1">
      <c r="B46" s="7"/>
      <c r="C46" s="40">
        <v>3</v>
      </c>
      <c r="D46" s="41"/>
      <c r="E46" s="58"/>
      <c r="F46" s="40"/>
      <c r="G46" s="42"/>
      <c r="H46" s="120"/>
      <c r="I46" s="121"/>
      <c r="J46" s="121"/>
      <c r="K46" s="121"/>
      <c r="L46" s="121"/>
      <c r="M46" s="121"/>
      <c r="N46" s="122"/>
      <c r="O46" s="13"/>
    </row>
    <row r="47" spans="2:20" ht="64.349999999999994" customHeight="1">
      <c r="B47" s="7"/>
      <c r="C47" s="40">
        <v>4</v>
      </c>
      <c r="D47" s="41"/>
      <c r="E47" s="58"/>
      <c r="F47" s="40"/>
      <c r="G47" s="42"/>
      <c r="H47" s="120"/>
      <c r="I47" s="121"/>
      <c r="J47" s="121"/>
      <c r="K47" s="121"/>
      <c r="L47" s="121"/>
      <c r="M47" s="121"/>
      <c r="N47" s="122"/>
      <c r="O47" s="13"/>
    </row>
    <row r="48" spans="2:20" ht="64.349999999999994" customHeight="1">
      <c r="B48" s="7"/>
      <c r="C48" s="40">
        <v>5</v>
      </c>
      <c r="D48" s="41"/>
      <c r="E48" s="58"/>
      <c r="F48" s="40"/>
      <c r="G48" s="42"/>
      <c r="H48" s="120"/>
      <c r="I48" s="121"/>
      <c r="J48" s="121"/>
      <c r="K48" s="121"/>
      <c r="L48" s="121"/>
      <c r="M48" s="121"/>
      <c r="N48" s="122"/>
      <c r="O48" s="13"/>
    </row>
    <row r="49" spans="2:20" ht="15" customHeight="1">
      <c r="B49" s="7"/>
      <c r="C49" s="36"/>
      <c r="D49" s="36"/>
      <c r="E49" s="59"/>
      <c r="F49" s="36"/>
      <c r="G49" s="37"/>
      <c r="H49" s="36"/>
      <c r="I49" s="36"/>
      <c r="J49" s="38"/>
      <c r="K49" s="36"/>
      <c r="L49" s="36"/>
      <c r="M49" s="38"/>
      <c r="N49" s="36"/>
      <c r="O49" s="13"/>
    </row>
    <row r="50" spans="2:20" s="49" customFormat="1" ht="48.75" customHeight="1">
      <c r="B50" s="46"/>
      <c r="C50" s="45"/>
      <c r="D50" s="45"/>
      <c r="E50" s="45"/>
      <c r="F50" s="48" t="s">
        <v>5</v>
      </c>
      <c r="G50" s="93">
        <f>SUM(G44:G48)</f>
        <v>200000000</v>
      </c>
      <c r="H50" s="45"/>
      <c r="I50" s="45"/>
      <c r="J50" s="45"/>
      <c r="K50" s="45"/>
      <c r="L50" s="45"/>
      <c r="M50" s="45"/>
      <c r="N50" s="45"/>
      <c r="O50" s="50"/>
      <c r="Q50" s="45"/>
      <c r="R50" s="45"/>
      <c r="S50" s="45"/>
      <c r="T50" s="45"/>
    </row>
    <row r="51" spans="2:20" ht="15" customHeight="1" thickBot="1">
      <c r="B51" s="51"/>
      <c r="C51" s="52"/>
      <c r="D51" s="52"/>
      <c r="E51" s="52"/>
      <c r="F51" s="52"/>
      <c r="G51" s="54"/>
      <c r="H51" s="52"/>
      <c r="I51" s="52"/>
      <c r="J51" s="55"/>
      <c r="K51" s="60"/>
      <c r="L51" s="60"/>
      <c r="M51" s="55"/>
      <c r="N51" s="52"/>
      <c r="O51" s="21"/>
    </row>
    <row r="52" spans="2:20" ht="15" customHeight="1" thickBot="1">
      <c r="G52" s="22"/>
      <c r="K52" s="61"/>
      <c r="L52" s="61"/>
      <c r="M52" s="62" t="s">
        <v>14</v>
      </c>
    </row>
    <row r="53" spans="2:20" ht="15" customHeight="1">
      <c r="B53" s="2"/>
      <c r="C53" s="3"/>
      <c r="D53" s="3"/>
      <c r="E53" s="3"/>
      <c r="F53" s="3"/>
      <c r="G53" s="63"/>
      <c r="H53" s="3"/>
      <c r="I53" s="5"/>
      <c r="J53" s="64"/>
      <c r="K53" s="64"/>
      <c r="L53" s="64"/>
      <c r="M53" s="65" t="s">
        <v>31</v>
      </c>
      <c r="N53" s="3"/>
      <c r="O53" s="6"/>
    </row>
    <row r="54" spans="2:20" ht="48.75" customHeight="1">
      <c r="B54" s="14"/>
      <c r="C54" s="66" t="s">
        <v>11</v>
      </c>
      <c r="D54" s="67" t="s">
        <v>19</v>
      </c>
      <c r="E54" s="94">
        <f>G38</f>
        <v>245941260</v>
      </c>
      <c r="F54" s="68" t="s">
        <v>10</v>
      </c>
      <c r="G54" s="1"/>
      <c r="H54" s="69"/>
      <c r="I54" s="70" t="s">
        <v>11</v>
      </c>
      <c r="J54" s="125" t="s">
        <v>19</v>
      </c>
      <c r="K54" s="125"/>
      <c r="L54" s="96">
        <f>IF($L$3=0,"",ROUNDDOWN(E54/$L$3,0))</f>
        <v>12297063</v>
      </c>
      <c r="M54" s="71" t="s">
        <v>10</v>
      </c>
      <c r="O54" s="13"/>
    </row>
    <row r="55" spans="2:20" ht="48.6" customHeight="1">
      <c r="B55" s="14"/>
      <c r="C55" s="66" t="s">
        <v>12</v>
      </c>
      <c r="D55" s="67" t="s">
        <v>33</v>
      </c>
      <c r="E55" s="94">
        <f>M38</f>
        <v>218976600</v>
      </c>
      <c r="F55" s="68" t="s">
        <v>10</v>
      </c>
      <c r="G55" s="1"/>
      <c r="H55" s="69"/>
      <c r="I55" s="70" t="s">
        <v>12</v>
      </c>
      <c r="J55" s="125" t="s">
        <v>30</v>
      </c>
      <c r="K55" s="125"/>
      <c r="L55" s="96">
        <f>IF($L$3=0,"",ROUNDDOWN(E55/$L$3,0))</f>
        <v>10948830</v>
      </c>
      <c r="M55" s="71" t="s">
        <v>10</v>
      </c>
      <c r="O55" s="13"/>
    </row>
    <row r="56" spans="2:20" ht="48.75" customHeight="1">
      <c r="B56" s="14"/>
      <c r="C56" s="66" t="s">
        <v>13</v>
      </c>
      <c r="D56" s="67" t="s">
        <v>34</v>
      </c>
      <c r="E56" s="95">
        <f>ROUNDDOWN(E55*0.5,-3)</f>
        <v>109488000</v>
      </c>
      <c r="F56" s="68" t="s">
        <v>22</v>
      </c>
      <c r="G56" s="1"/>
      <c r="H56" s="69"/>
      <c r="I56" s="70" t="s">
        <v>13</v>
      </c>
      <c r="J56" s="125" t="s">
        <v>21</v>
      </c>
      <c r="K56" s="125"/>
      <c r="L56" s="97">
        <f>IFERROR(ROUNDDOWN(L55*0.5,-3),"")</f>
        <v>5474000</v>
      </c>
      <c r="M56" s="71" t="s">
        <v>22</v>
      </c>
      <c r="O56" s="13"/>
    </row>
    <row r="57" spans="2:20" ht="15" customHeight="1" thickBot="1">
      <c r="B57" s="17"/>
      <c r="C57" s="18"/>
      <c r="D57" s="18"/>
      <c r="E57" s="18"/>
      <c r="F57" s="18"/>
      <c r="G57" s="19"/>
      <c r="H57" s="18"/>
      <c r="I57" s="18"/>
      <c r="J57" s="72"/>
      <c r="K57" s="73"/>
      <c r="L57" s="72"/>
      <c r="M57" s="74" t="s">
        <v>20</v>
      </c>
      <c r="N57" s="18"/>
      <c r="O57" s="21"/>
    </row>
    <row r="58" spans="2:20" ht="14.1" customHeight="1"/>
  </sheetData>
  <sheetProtection algorithmName="SHA-512" hashValue="ajKT7Kl4uChbCfX93tRRz/G3G8OOi1uNjbpBaakSrSghLONGCIlbYFCG/cQGllF0DHHwtYJTb0NAdXTDSDs1nA==" saltValue="j2eNhcPsVXOtXORmHxqgpw==" spinCount="100000" sheet="1" formatCells="0" formatColumns="0" formatRows="0" insertColumns="0" insertRows="0" insertHyperlinks="0" deleteColumns="0" deleteRows="0" sort="0" autoFilter="0" pivotTables="0"/>
  <mergeCells count="40">
    <mergeCell ref="B1:O1"/>
    <mergeCell ref="H36:N36"/>
    <mergeCell ref="H30:N30"/>
    <mergeCell ref="E3:H3"/>
    <mergeCell ref="H31:N31"/>
    <mergeCell ref="H14:N14"/>
    <mergeCell ref="H10:N10"/>
    <mergeCell ref="H11:N11"/>
    <mergeCell ref="H15:N15"/>
    <mergeCell ref="H29:N29"/>
    <mergeCell ref="H12:N12"/>
    <mergeCell ref="H13:N13"/>
    <mergeCell ref="E4:H4"/>
    <mergeCell ref="H20:N20"/>
    <mergeCell ref="H21:N21"/>
    <mergeCell ref="H22:N22"/>
    <mergeCell ref="J54:K54"/>
    <mergeCell ref="J55:K55"/>
    <mergeCell ref="J56:K56"/>
    <mergeCell ref="H8:N8"/>
    <mergeCell ref="H16:N16"/>
    <mergeCell ref="H17:N17"/>
    <mergeCell ref="H48:N48"/>
    <mergeCell ref="H32:N32"/>
    <mergeCell ref="H33:N33"/>
    <mergeCell ref="H44:N44"/>
    <mergeCell ref="H45:N45"/>
    <mergeCell ref="H42:N42"/>
    <mergeCell ref="H47:N47"/>
    <mergeCell ref="H46:N46"/>
    <mergeCell ref="H18:N18"/>
    <mergeCell ref="H19:N19"/>
    <mergeCell ref="H28:N28"/>
    <mergeCell ref="H34:N34"/>
    <mergeCell ref="H35:N35"/>
    <mergeCell ref="H23:N23"/>
    <mergeCell ref="H24:N24"/>
    <mergeCell ref="H25:N25"/>
    <mergeCell ref="H26:N26"/>
    <mergeCell ref="H27:N27"/>
  </mergeCells>
  <phoneticPr fontId="1"/>
  <dataValidations count="1">
    <dataValidation type="list" allowBlank="1" showInputMessage="1" showErrorMessage="1" sqref="N4" xr:uid="{00000000-0002-0000-0000-000001000000}">
      <formula1>"２分の１,３分の２,３分の１"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28" fitToHeight="0" orientation="portrait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22BF4E-7309-7445-8D94-6E659C3D481E}">
          <x14:formula1>
            <xm:f>非表示_プルダウン選択肢!$B$3:$B$8</xm:f>
          </x14:formula1>
          <xm:sqref>E10:E28</xm:sqref>
        </x14:dataValidation>
        <x14:dataValidation type="list" allowBlank="1" showInputMessage="1" showErrorMessage="1" xr:uid="{B8C38E35-36DF-C740-B80C-39E8FE1F960A}">
          <x14:formula1>
            <xm:f>非表示_プルダウン選択肢!$F$2:$F$6</xm:f>
          </x14:formula1>
          <xm:sqref>E44:E48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D5EF-482E-4EE5-B052-FA1A600846C6}">
  <sheetPr>
    <pageSetUpPr fitToPage="1"/>
  </sheetPr>
  <dimension ref="B1:L107"/>
  <sheetViews>
    <sheetView showGridLines="0" zoomScaleNormal="100" workbookViewId="0"/>
  </sheetViews>
  <sheetFormatPr defaultColWidth="8.625" defaultRowHeight="13.5" outlineLevelCol="1"/>
  <cols>
    <col min="1" max="1" width="2.625" style="77" customWidth="1"/>
    <col min="2" max="2" width="4.125" style="77" bestFit="1" customWidth="1"/>
    <col min="3" max="3" width="27.125" style="77" bestFit="1" customWidth="1"/>
    <col min="4" max="4" width="26.625" style="77" customWidth="1"/>
    <col min="5" max="5" width="43" style="77" customWidth="1"/>
    <col min="6" max="6" width="11.125" style="79" bestFit="1" customWidth="1"/>
    <col min="7" max="7" width="2.5" style="77" customWidth="1"/>
    <col min="8" max="8" width="15.75" style="77" hidden="1" customWidth="1" outlineLevel="1"/>
    <col min="9" max="9" width="12.75" style="77" hidden="1" customWidth="1" outlineLevel="1"/>
    <col min="10" max="10" width="15.75" style="77" hidden="1" customWidth="1" outlineLevel="1"/>
    <col min="11" max="11" width="12.75" style="77" hidden="1" customWidth="1" outlineLevel="1"/>
    <col min="12" max="12" width="8.625" style="77" collapsed="1"/>
    <col min="13" max="16384" width="8.625" style="77"/>
  </cols>
  <sheetData>
    <row r="1" spans="2:11" ht="14.25">
      <c r="B1" s="134" t="s">
        <v>47</v>
      </c>
      <c r="C1" s="134"/>
      <c r="D1" s="134"/>
      <c r="E1" s="134"/>
      <c r="F1" s="134"/>
      <c r="G1" s="76"/>
    </row>
    <row r="2" spans="2:11" ht="14.25">
      <c r="B2" s="77" t="s">
        <v>53</v>
      </c>
      <c r="D2" s="78"/>
      <c r="H2" s="100" t="s">
        <v>76</v>
      </c>
      <c r="I2" s="98"/>
      <c r="J2" s="1"/>
      <c r="K2" s="98"/>
    </row>
    <row r="3" spans="2:11" ht="14.25">
      <c r="B3" s="80" t="s">
        <v>35</v>
      </c>
      <c r="C3" s="80" t="s">
        <v>2</v>
      </c>
      <c r="D3" s="81" t="s">
        <v>36</v>
      </c>
      <c r="E3" s="80" t="s">
        <v>37</v>
      </c>
      <c r="F3" s="82" t="s">
        <v>18</v>
      </c>
      <c r="H3" s="1" t="s">
        <v>72</v>
      </c>
      <c r="I3" s="98"/>
      <c r="J3" s="1"/>
      <c r="K3" s="98"/>
    </row>
    <row r="4" spans="2:11" ht="14.25">
      <c r="B4" s="83">
        <v>1</v>
      </c>
      <c r="C4" s="83" t="s">
        <v>147</v>
      </c>
      <c r="D4" s="84" t="s">
        <v>148</v>
      </c>
      <c r="E4" s="113" t="s">
        <v>149</v>
      </c>
      <c r="F4" s="85">
        <v>8000000</v>
      </c>
      <c r="H4" s="1" t="s">
        <v>66</v>
      </c>
      <c r="I4" s="108">
        <f>$F$9</f>
        <v>39300000</v>
      </c>
      <c r="J4" s="1" t="s">
        <v>67</v>
      </c>
      <c r="K4" s="108">
        <f>$F$55</f>
        <v>93817600</v>
      </c>
    </row>
    <row r="5" spans="2:11" ht="14.25">
      <c r="B5" s="83">
        <v>2</v>
      </c>
      <c r="C5" s="83" t="s">
        <v>147</v>
      </c>
      <c r="D5" s="84" t="s">
        <v>148</v>
      </c>
      <c r="E5" s="114" t="s">
        <v>150</v>
      </c>
      <c r="F5" s="85">
        <v>8000000</v>
      </c>
      <c r="H5" s="1" t="s">
        <v>68</v>
      </c>
      <c r="I5" s="108">
        <f>$F$63</f>
        <v>44272000</v>
      </c>
      <c r="J5" s="1" t="s">
        <v>69</v>
      </c>
      <c r="K5" s="108">
        <f>$F$86</f>
        <v>38287000</v>
      </c>
    </row>
    <row r="6" spans="2:11" ht="14.25">
      <c r="B6" s="83">
        <v>3</v>
      </c>
      <c r="C6" s="83" t="s">
        <v>147</v>
      </c>
      <c r="D6" s="84" t="s">
        <v>148</v>
      </c>
      <c r="E6" s="114" t="s">
        <v>151</v>
      </c>
      <c r="F6" s="85">
        <v>6000000</v>
      </c>
      <c r="H6" s="99" t="s">
        <v>70</v>
      </c>
      <c r="I6" s="108">
        <f>$F$100</f>
        <v>3000000</v>
      </c>
      <c r="J6" s="1" t="s">
        <v>71</v>
      </c>
      <c r="K6" s="108">
        <f>$F$105</f>
        <v>300000</v>
      </c>
    </row>
    <row r="7" spans="2:11" ht="14.25">
      <c r="B7" s="83">
        <v>4</v>
      </c>
      <c r="C7" s="83" t="s">
        <v>147</v>
      </c>
      <c r="D7" s="84" t="s">
        <v>152</v>
      </c>
      <c r="E7" s="114" t="s">
        <v>153</v>
      </c>
      <c r="F7" s="85">
        <v>15000000</v>
      </c>
      <c r="H7" s="1" t="s">
        <v>77</v>
      </c>
      <c r="I7" s="98"/>
      <c r="J7" s="1"/>
      <c r="K7" s="98"/>
    </row>
    <row r="8" spans="2:11" ht="14.25">
      <c r="B8" s="83">
        <v>5</v>
      </c>
      <c r="C8" s="83" t="s">
        <v>147</v>
      </c>
      <c r="D8" s="84" t="s">
        <v>154</v>
      </c>
      <c r="E8" s="114" t="s">
        <v>155</v>
      </c>
      <c r="F8" s="87">
        <v>2300000</v>
      </c>
      <c r="H8" s="1"/>
      <c r="I8" s="1" t="s">
        <v>79</v>
      </c>
      <c r="J8" s="99"/>
    </row>
    <row r="9" spans="2:11" ht="14.25">
      <c r="D9" s="78"/>
      <c r="E9" s="89" t="s">
        <v>43</v>
      </c>
      <c r="F9" s="92">
        <f>SUM(F4:F8)</f>
        <v>39300000</v>
      </c>
      <c r="H9" s="99" t="s">
        <v>73</v>
      </c>
      <c r="I9" s="108">
        <f>SUM(I4,K4,I5,K5)</f>
        <v>215676600</v>
      </c>
      <c r="J9" s="104"/>
    </row>
    <row r="10" spans="2:11" ht="14.25">
      <c r="D10" s="78"/>
      <c r="E10" s="90"/>
      <c r="F10" s="91"/>
      <c r="H10" s="99" t="s">
        <v>74</v>
      </c>
      <c r="I10" s="108">
        <f>I6</f>
        <v>3000000</v>
      </c>
      <c r="J10" s="104"/>
    </row>
    <row r="11" spans="2:11" ht="14.25">
      <c r="B11" s="77" t="s">
        <v>54</v>
      </c>
      <c r="D11" s="78"/>
      <c r="G11" s="88"/>
      <c r="H11" s="1" t="s">
        <v>75</v>
      </c>
      <c r="I11" s="108">
        <f>K6</f>
        <v>300000</v>
      </c>
      <c r="J11" s="104"/>
    </row>
    <row r="12" spans="2:11">
      <c r="B12" s="80" t="s">
        <v>35</v>
      </c>
      <c r="C12" s="80" t="s">
        <v>2</v>
      </c>
      <c r="D12" s="81" t="s">
        <v>36</v>
      </c>
      <c r="E12" s="80" t="s">
        <v>37</v>
      </c>
      <c r="F12" s="82" t="s">
        <v>18</v>
      </c>
    </row>
    <row r="13" spans="2:11">
      <c r="B13" s="83">
        <v>1</v>
      </c>
      <c r="C13" s="86" t="s">
        <v>38</v>
      </c>
      <c r="D13" s="84" t="s">
        <v>85</v>
      </c>
      <c r="E13" s="113" t="s">
        <v>156</v>
      </c>
      <c r="F13" s="85">
        <v>600000</v>
      </c>
    </row>
    <row r="14" spans="2:11">
      <c r="B14" s="83">
        <v>2</v>
      </c>
      <c r="C14" s="86" t="s">
        <v>38</v>
      </c>
      <c r="D14" s="84" t="s">
        <v>157</v>
      </c>
      <c r="E14" s="114" t="s">
        <v>158</v>
      </c>
      <c r="F14" s="85">
        <v>300000</v>
      </c>
    </row>
    <row r="15" spans="2:11">
      <c r="B15" s="83">
        <v>3</v>
      </c>
      <c r="C15" s="86" t="s">
        <v>38</v>
      </c>
      <c r="D15" s="84" t="s">
        <v>85</v>
      </c>
      <c r="E15" s="113" t="s">
        <v>159</v>
      </c>
      <c r="F15" s="85">
        <v>10000000</v>
      </c>
    </row>
    <row r="16" spans="2:11">
      <c r="B16" s="83">
        <v>4</v>
      </c>
      <c r="C16" s="86" t="s">
        <v>38</v>
      </c>
      <c r="D16" s="84" t="s">
        <v>85</v>
      </c>
      <c r="E16" s="113" t="s">
        <v>160</v>
      </c>
      <c r="F16" s="85">
        <v>800000</v>
      </c>
    </row>
    <row r="17" spans="2:7">
      <c r="B17" s="83">
        <v>5</v>
      </c>
      <c r="C17" s="86" t="s">
        <v>38</v>
      </c>
      <c r="D17" s="84" t="s">
        <v>85</v>
      </c>
      <c r="E17" s="113" t="s">
        <v>161</v>
      </c>
      <c r="F17" s="85">
        <v>1800000</v>
      </c>
    </row>
    <row r="18" spans="2:7">
      <c r="B18" s="83">
        <v>6</v>
      </c>
      <c r="C18" s="86" t="s">
        <v>38</v>
      </c>
      <c r="D18" s="84" t="s">
        <v>85</v>
      </c>
      <c r="E18" s="114" t="s">
        <v>162</v>
      </c>
      <c r="F18" s="85">
        <v>800000</v>
      </c>
    </row>
    <row r="19" spans="2:7">
      <c r="B19" s="83">
        <v>7</v>
      </c>
      <c r="C19" s="86" t="s">
        <v>38</v>
      </c>
      <c r="D19" s="84" t="s">
        <v>85</v>
      </c>
      <c r="E19" s="114" t="s">
        <v>163</v>
      </c>
      <c r="F19" s="85">
        <v>900000</v>
      </c>
    </row>
    <row r="20" spans="2:7">
      <c r="B20" s="83">
        <v>8</v>
      </c>
      <c r="C20" s="86" t="s">
        <v>38</v>
      </c>
      <c r="D20" s="84" t="s">
        <v>85</v>
      </c>
      <c r="E20" s="114" t="s">
        <v>164</v>
      </c>
      <c r="F20" s="85">
        <v>420000</v>
      </c>
    </row>
    <row r="21" spans="2:7">
      <c r="B21" s="83">
        <v>9</v>
      </c>
      <c r="C21" s="86" t="s">
        <v>38</v>
      </c>
      <c r="D21" s="84" t="s">
        <v>85</v>
      </c>
      <c r="E21" s="114" t="s">
        <v>165</v>
      </c>
      <c r="F21" s="85">
        <v>315000</v>
      </c>
    </row>
    <row r="22" spans="2:7">
      <c r="B22" s="83">
        <v>10</v>
      </c>
      <c r="C22" s="86" t="s">
        <v>38</v>
      </c>
      <c r="D22" s="84" t="s">
        <v>157</v>
      </c>
      <c r="E22" s="113" t="s">
        <v>166</v>
      </c>
      <c r="F22" s="85">
        <v>8000000</v>
      </c>
    </row>
    <row r="23" spans="2:7">
      <c r="B23" s="83">
        <v>11</v>
      </c>
      <c r="C23" s="86" t="s">
        <v>38</v>
      </c>
      <c r="D23" s="84" t="s">
        <v>85</v>
      </c>
      <c r="E23" s="113" t="s">
        <v>167</v>
      </c>
      <c r="F23" s="85">
        <v>7000000</v>
      </c>
    </row>
    <row r="24" spans="2:7">
      <c r="B24" s="83">
        <v>12</v>
      </c>
      <c r="C24" s="86" t="s">
        <v>38</v>
      </c>
      <c r="D24" s="84" t="s">
        <v>85</v>
      </c>
      <c r="E24" s="114" t="s">
        <v>168</v>
      </c>
      <c r="F24" s="85">
        <v>3080000</v>
      </c>
      <c r="G24" s="88"/>
    </row>
    <row r="25" spans="2:7" ht="27">
      <c r="B25" s="83">
        <v>13</v>
      </c>
      <c r="C25" s="86" t="s">
        <v>38</v>
      </c>
      <c r="D25" s="84" t="s">
        <v>85</v>
      </c>
      <c r="E25" s="113" t="s">
        <v>169</v>
      </c>
      <c r="F25" s="85">
        <v>4400000</v>
      </c>
    </row>
    <row r="26" spans="2:7">
      <c r="B26" s="83">
        <v>14</v>
      </c>
      <c r="C26" s="86" t="s">
        <v>38</v>
      </c>
      <c r="D26" s="84" t="s">
        <v>85</v>
      </c>
      <c r="E26" s="114" t="s">
        <v>170</v>
      </c>
      <c r="F26" s="85">
        <v>150000</v>
      </c>
    </row>
    <row r="27" spans="2:7">
      <c r="B27" s="83">
        <v>15</v>
      </c>
      <c r="C27" s="86" t="s">
        <v>38</v>
      </c>
      <c r="D27" s="84" t="s">
        <v>85</v>
      </c>
      <c r="E27" s="113" t="s">
        <v>171</v>
      </c>
      <c r="F27" s="85">
        <v>216000</v>
      </c>
    </row>
    <row r="28" spans="2:7">
      <c r="B28" s="83">
        <v>16</v>
      </c>
      <c r="C28" s="86" t="s">
        <v>40</v>
      </c>
      <c r="D28" s="84" t="s">
        <v>87</v>
      </c>
      <c r="E28" s="113" t="s">
        <v>172</v>
      </c>
      <c r="F28" s="85">
        <v>450000</v>
      </c>
    </row>
    <row r="29" spans="2:7">
      <c r="B29" s="83">
        <v>17</v>
      </c>
      <c r="C29" s="86" t="s">
        <v>40</v>
      </c>
      <c r="D29" s="84" t="s">
        <v>87</v>
      </c>
      <c r="E29" s="114" t="s">
        <v>173</v>
      </c>
      <c r="F29" s="85">
        <v>10000000</v>
      </c>
    </row>
    <row r="30" spans="2:7">
      <c r="B30" s="83">
        <v>18</v>
      </c>
      <c r="C30" s="86" t="s">
        <v>40</v>
      </c>
      <c r="D30" s="84" t="s">
        <v>87</v>
      </c>
      <c r="E30" s="114" t="s">
        <v>174</v>
      </c>
      <c r="F30" s="85">
        <v>1450000</v>
      </c>
    </row>
    <row r="31" spans="2:7">
      <c r="B31" s="83">
        <v>19</v>
      </c>
      <c r="C31" s="86" t="s">
        <v>40</v>
      </c>
      <c r="D31" s="84" t="s">
        <v>175</v>
      </c>
      <c r="E31" s="114" t="s">
        <v>176</v>
      </c>
      <c r="F31" s="85">
        <v>1400000</v>
      </c>
    </row>
    <row r="32" spans="2:7">
      <c r="B32" s="83">
        <v>20</v>
      </c>
      <c r="C32" s="86" t="s">
        <v>40</v>
      </c>
      <c r="D32" s="84" t="s">
        <v>87</v>
      </c>
      <c r="E32" s="114" t="s">
        <v>177</v>
      </c>
      <c r="F32" s="85">
        <v>200000</v>
      </c>
    </row>
    <row r="33" spans="2:7" ht="27">
      <c r="B33" s="83">
        <v>21</v>
      </c>
      <c r="C33" s="86" t="s">
        <v>39</v>
      </c>
      <c r="D33" s="84" t="s">
        <v>178</v>
      </c>
      <c r="E33" s="113" t="s">
        <v>179</v>
      </c>
      <c r="F33" s="85">
        <v>10000000</v>
      </c>
    </row>
    <row r="34" spans="2:7">
      <c r="B34" s="83">
        <v>22</v>
      </c>
      <c r="C34" s="86" t="s">
        <v>39</v>
      </c>
      <c r="D34" s="84" t="s">
        <v>178</v>
      </c>
      <c r="E34" s="113" t="s">
        <v>180</v>
      </c>
      <c r="F34" s="85">
        <v>1530000</v>
      </c>
    </row>
    <row r="35" spans="2:7" ht="27">
      <c r="B35" s="83">
        <v>23</v>
      </c>
      <c r="C35" s="86" t="s">
        <v>181</v>
      </c>
      <c r="D35" s="84" t="s">
        <v>182</v>
      </c>
      <c r="E35" s="113" t="s">
        <v>183</v>
      </c>
      <c r="F35" s="85">
        <v>9500000</v>
      </c>
    </row>
    <row r="36" spans="2:7">
      <c r="B36" s="83">
        <v>24</v>
      </c>
      <c r="C36" s="86" t="s">
        <v>181</v>
      </c>
      <c r="D36" s="84" t="s">
        <v>182</v>
      </c>
      <c r="E36" s="113" t="s">
        <v>184</v>
      </c>
      <c r="F36" s="85">
        <v>620000</v>
      </c>
    </row>
    <row r="37" spans="2:7">
      <c r="B37" s="83">
        <v>25</v>
      </c>
      <c r="C37" s="86" t="s">
        <v>181</v>
      </c>
      <c r="D37" s="84" t="s">
        <v>182</v>
      </c>
      <c r="E37" s="113" t="s">
        <v>185</v>
      </c>
      <c r="F37" s="85">
        <v>850000</v>
      </c>
    </row>
    <row r="38" spans="2:7">
      <c r="B38" s="83">
        <v>26</v>
      </c>
      <c r="C38" s="86" t="s">
        <v>181</v>
      </c>
      <c r="D38" s="84" t="s">
        <v>182</v>
      </c>
      <c r="E38" s="113" t="s">
        <v>186</v>
      </c>
      <c r="F38" s="85">
        <v>3710000</v>
      </c>
      <c r="G38" s="88"/>
    </row>
    <row r="39" spans="2:7">
      <c r="B39" s="83">
        <v>27</v>
      </c>
      <c r="C39" s="86" t="s">
        <v>181</v>
      </c>
      <c r="D39" s="84" t="s">
        <v>182</v>
      </c>
      <c r="E39" s="113" t="s">
        <v>187</v>
      </c>
      <c r="F39" s="85">
        <v>300000</v>
      </c>
    </row>
    <row r="40" spans="2:7" ht="27">
      <c r="B40" s="83">
        <v>28</v>
      </c>
      <c r="C40" s="86" t="s">
        <v>181</v>
      </c>
      <c r="D40" s="84" t="s">
        <v>182</v>
      </c>
      <c r="E40" s="114" t="s">
        <v>188</v>
      </c>
      <c r="F40" s="85">
        <v>4000000</v>
      </c>
    </row>
    <row r="41" spans="2:7">
      <c r="B41" s="83">
        <v>29</v>
      </c>
      <c r="C41" s="86" t="s">
        <v>189</v>
      </c>
      <c r="D41" s="84" t="s">
        <v>190</v>
      </c>
      <c r="E41" s="113" t="s">
        <v>191</v>
      </c>
      <c r="F41" s="85">
        <v>80000</v>
      </c>
    </row>
    <row r="42" spans="2:7">
      <c r="B42" s="83">
        <v>30</v>
      </c>
      <c r="C42" s="86" t="s">
        <v>189</v>
      </c>
      <c r="D42" s="84" t="s">
        <v>93</v>
      </c>
      <c r="E42" s="113" t="s">
        <v>192</v>
      </c>
      <c r="F42" s="85">
        <v>528000</v>
      </c>
    </row>
    <row r="43" spans="2:7">
      <c r="B43" s="83">
        <v>31</v>
      </c>
      <c r="C43" s="86" t="s">
        <v>189</v>
      </c>
      <c r="D43" s="84" t="s">
        <v>93</v>
      </c>
      <c r="E43" s="113" t="s">
        <v>193</v>
      </c>
      <c r="F43" s="85">
        <v>9000</v>
      </c>
    </row>
    <row r="44" spans="2:7">
      <c r="B44" s="83">
        <v>32</v>
      </c>
      <c r="C44" s="86" t="s">
        <v>189</v>
      </c>
      <c r="D44" s="84" t="s">
        <v>190</v>
      </c>
      <c r="E44" s="113" t="s">
        <v>194</v>
      </c>
      <c r="F44" s="85">
        <v>9000</v>
      </c>
    </row>
    <row r="45" spans="2:7">
      <c r="B45" s="83"/>
      <c r="C45" s="86" t="s">
        <v>243</v>
      </c>
      <c r="D45" s="84" t="s">
        <v>244</v>
      </c>
      <c r="E45" s="113" t="s">
        <v>245</v>
      </c>
      <c r="F45" s="85">
        <v>200000</v>
      </c>
    </row>
    <row r="46" spans="2:7">
      <c r="B46" s="83"/>
      <c r="C46" s="86" t="s">
        <v>243</v>
      </c>
      <c r="D46" s="84" t="s">
        <v>244</v>
      </c>
      <c r="E46" s="113" t="s">
        <v>246</v>
      </c>
      <c r="F46" s="85">
        <v>600</v>
      </c>
    </row>
    <row r="47" spans="2:7">
      <c r="B47" s="83">
        <v>33</v>
      </c>
      <c r="C47" s="86" t="s">
        <v>195</v>
      </c>
      <c r="D47" s="84" t="s">
        <v>97</v>
      </c>
      <c r="E47" s="113" t="s">
        <v>196</v>
      </c>
      <c r="F47" s="85">
        <v>50000</v>
      </c>
    </row>
    <row r="48" spans="2:7">
      <c r="B48" s="83">
        <v>34</v>
      </c>
      <c r="C48" s="86" t="s">
        <v>195</v>
      </c>
      <c r="D48" s="84" t="s">
        <v>97</v>
      </c>
      <c r="E48" s="113" t="s">
        <v>197</v>
      </c>
      <c r="F48" s="85">
        <v>5600000</v>
      </c>
    </row>
    <row r="49" spans="2:7">
      <c r="B49" s="83">
        <v>35</v>
      </c>
      <c r="C49" s="86" t="s">
        <v>195</v>
      </c>
      <c r="D49" s="84" t="s">
        <v>97</v>
      </c>
      <c r="E49" s="113" t="s">
        <v>198</v>
      </c>
      <c r="F49" s="85">
        <v>460000</v>
      </c>
    </row>
    <row r="50" spans="2:7" ht="27">
      <c r="B50" s="83">
        <v>36</v>
      </c>
      <c r="C50" s="86" t="s">
        <v>195</v>
      </c>
      <c r="D50" s="84" t="s">
        <v>97</v>
      </c>
      <c r="E50" s="113" t="s">
        <v>199</v>
      </c>
      <c r="F50" s="85">
        <v>400000</v>
      </c>
    </row>
    <row r="51" spans="2:7">
      <c r="B51" s="83">
        <v>37</v>
      </c>
      <c r="C51" s="86" t="s">
        <v>195</v>
      </c>
      <c r="D51" s="84" t="s">
        <v>97</v>
      </c>
      <c r="E51" s="113" t="s">
        <v>200</v>
      </c>
      <c r="F51" s="85">
        <v>1200000</v>
      </c>
    </row>
    <row r="52" spans="2:7">
      <c r="B52" s="83">
        <v>38</v>
      </c>
      <c r="C52" s="86" t="s">
        <v>195</v>
      </c>
      <c r="D52" s="84" t="s">
        <v>97</v>
      </c>
      <c r="E52" s="113" t="s">
        <v>201</v>
      </c>
      <c r="F52" s="85">
        <v>180000</v>
      </c>
    </row>
    <row r="53" spans="2:7" ht="27">
      <c r="B53" s="83">
        <v>39</v>
      </c>
      <c r="C53" s="86" t="s">
        <v>195</v>
      </c>
      <c r="D53" s="84" t="s">
        <v>97</v>
      </c>
      <c r="E53" s="113" t="s">
        <v>202</v>
      </c>
      <c r="F53" s="85">
        <v>2000000</v>
      </c>
    </row>
    <row r="54" spans="2:7">
      <c r="B54" s="83">
        <v>40</v>
      </c>
      <c r="C54" s="86" t="s">
        <v>195</v>
      </c>
      <c r="D54" s="84" t="s">
        <v>203</v>
      </c>
      <c r="E54" s="113" t="s">
        <v>204</v>
      </c>
      <c r="F54" s="85">
        <v>310000</v>
      </c>
      <c r="G54" s="88"/>
    </row>
    <row r="55" spans="2:7">
      <c r="D55" s="78"/>
      <c r="E55" s="89" t="s">
        <v>43</v>
      </c>
      <c r="F55" s="92">
        <f>SUM(F13:F54)</f>
        <v>93817600</v>
      </c>
    </row>
    <row r="56" spans="2:7">
      <c r="D56" s="78"/>
      <c r="E56" s="90"/>
      <c r="F56" s="91"/>
    </row>
    <row r="57" spans="2:7">
      <c r="B57" s="77" t="s">
        <v>55</v>
      </c>
      <c r="D57" s="78"/>
    </row>
    <row r="58" spans="2:7">
      <c r="B58" s="80" t="s">
        <v>35</v>
      </c>
      <c r="C58" s="80" t="s">
        <v>2</v>
      </c>
      <c r="D58" s="81" t="s">
        <v>36</v>
      </c>
      <c r="E58" s="80" t="s">
        <v>37</v>
      </c>
      <c r="F58" s="82" t="s">
        <v>18</v>
      </c>
    </row>
    <row r="59" spans="2:7" ht="27">
      <c r="B59" s="83">
        <v>1</v>
      </c>
      <c r="C59" s="86" t="s">
        <v>205</v>
      </c>
      <c r="D59" s="84" t="s">
        <v>206</v>
      </c>
      <c r="E59" s="113" t="s">
        <v>207</v>
      </c>
      <c r="F59" s="85">
        <v>39000000</v>
      </c>
      <c r="G59" s="88"/>
    </row>
    <row r="60" spans="2:7" ht="27">
      <c r="B60" s="83">
        <v>2</v>
      </c>
      <c r="C60" s="86" t="s">
        <v>205</v>
      </c>
      <c r="D60" s="84" t="s">
        <v>206</v>
      </c>
      <c r="E60" s="113" t="s">
        <v>208</v>
      </c>
      <c r="F60" s="85">
        <v>1200000</v>
      </c>
    </row>
    <row r="61" spans="2:7">
      <c r="B61" s="83">
        <v>3</v>
      </c>
      <c r="C61" s="86" t="s">
        <v>205</v>
      </c>
      <c r="D61" s="84" t="s">
        <v>209</v>
      </c>
      <c r="E61" s="113" t="s">
        <v>210</v>
      </c>
      <c r="F61" s="85">
        <v>4000000</v>
      </c>
    </row>
    <row r="62" spans="2:7">
      <c r="B62" s="83">
        <v>4</v>
      </c>
      <c r="C62" s="86" t="s">
        <v>205</v>
      </c>
      <c r="D62" s="84" t="s">
        <v>209</v>
      </c>
      <c r="E62" s="113" t="s">
        <v>211</v>
      </c>
      <c r="F62" s="85">
        <v>72000</v>
      </c>
    </row>
    <row r="63" spans="2:7">
      <c r="D63" s="78"/>
      <c r="E63" s="89" t="s">
        <v>43</v>
      </c>
      <c r="F63" s="92">
        <f>SUM(F59:F62)</f>
        <v>44272000</v>
      </c>
    </row>
    <row r="64" spans="2:7">
      <c r="D64" s="78"/>
      <c r="E64" s="90"/>
      <c r="F64" s="91"/>
    </row>
    <row r="65" spans="2:6">
      <c r="B65" s="77" t="s">
        <v>56</v>
      </c>
      <c r="D65" s="78"/>
    </row>
    <row r="66" spans="2:6">
      <c r="B66" s="80" t="s">
        <v>35</v>
      </c>
      <c r="C66" s="80" t="s">
        <v>2</v>
      </c>
      <c r="D66" s="81" t="s">
        <v>36</v>
      </c>
      <c r="E66" s="80" t="s">
        <v>37</v>
      </c>
      <c r="F66" s="82" t="s">
        <v>18</v>
      </c>
    </row>
    <row r="67" spans="2:6">
      <c r="B67" s="83">
        <v>1</v>
      </c>
      <c r="C67" s="86" t="s">
        <v>212</v>
      </c>
      <c r="D67" s="84" t="s">
        <v>213</v>
      </c>
      <c r="E67" s="113" t="s">
        <v>214</v>
      </c>
      <c r="F67" s="85">
        <v>900000</v>
      </c>
    </row>
    <row r="68" spans="2:6" ht="27">
      <c r="B68" s="83">
        <v>2</v>
      </c>
      <c r="C68" s="86" t="s">
        <v>212</v>
      </c>
      <c r="D68" s="84" t="s">
        <v>213</v>
      </c>
      <c r="E68" s="114" t="s">
        <v>215</v>
      </c>
      <c r="F68" s="85">
        <v>1000000</v>
      </c>
    </row>
    <row r="69" spans="2:6">
      <c r="B69" s="83">
        <v>3</v>
      </c>
      <c r="C69" s="86" t="s">
        <v>212</v>
      </c>
      <c r="D69" s="84" t="s">
        <v>213</v>
      </c>
      <c r="E69" s="114" t="s">
        <v>216</v>
      </c>
      <c r="F69" s="85">
        <v>1200000</v>
      </c>
    </row>
    <row r="70" spans="2:6" ht="27">
      <c r="B70" s="83">
        <v>4</v>
      </c>
      <c r="C70" s="86" t="s">
        <v>217</v>
      </c>
      <c r="D70" s="84" t="s">
        <v>218</v>
      </c>
      <c r="E70" s="114" t="s">
        <v>219</v>
      </c>
      <c r="F70" s="85">
        <v>20000000</v>
      </c>
    </row>
    <row r="71" spans="2:6">
      <c r="B71" s="83">
        <v>5</v>
      </c>
      <c r="C71" s="86" t="s">
        <v>217</v>
      </c>
      <c r="D71" s="84" t="s">
        <v>218</v>
      </c>
      <c r="E71" s="114" t="s">
        <v>220</v>
      </c>
      <c r="F71" s="85">
        <v>33000</v>
      </c>
    </row>
    <row r="72" spans="2:6">
      <c r="B72" s="83">
        <v>6</v>
      </c>
      <c r="C72" s="86" t="s">
        <v>221</v>
      </c>
      <c r="D72" s="84" t="s">
        <v>222</v>
      </c>
      <c r="E72" s="115" t="s">
        <v>223</v>
      </c>
      <c r="F72" s="85">
        <v>600000</v>
      </c>
    </row>
    <row r="73" spans="2:6">
      <c r="B73" s="83">
        <v>7</v>
      </c>
      <c r="C73" s="86" t="s">
        <v>221</v>
      </c>
      <c r="D73" s="84" t="s">
        <v>222</v>
      </c>
      <c r="E73" s="116" t="s">
        <v>224</v>
      </c>
      <c r="F73" s="87">
        <v>6000000</v>
      </c>
    </row>
    <row r="74" spans="2:6">
      <c r="B74" s="83">
        <v>8</v>
      </c>
      <c r="C74" s="86" t="s">
        <v>221</v>
      </c>
      <c r="D74" s="84" t="s">
        <v>222</v>
      </c>
      <c r="E74" s="86" t="s">
        <v>225</v>
      </c>
      <c r="F74" s="87">
        <v>120000</v>
      </c>
    </row>
    <row r="75" spans="2:6">
      <c r="B75" s="83">
        <v>9</v>
      </c>
      <c r="C75" s="86" t="s">
        <v>221</v>
      </c>
      <c r="D75" s="84" t="s">
        <v>222</v>
      </c>
      <c r="E75" s="83" t="s">
        <v>226</v>
      </c>
      <c r="F75" s="85">
        <v>180000</v>
      </c>
    </row>
    <row r="76" spans="2:6">
      <c r="B76" s="83">
        <v>10</v>
      </c>
      <c r="C76" s="86" t="s">
        <v>221</v>
      </c>
      <c r="D76" s="84" t="s">
        <v>222</v>
      </c>
      <c r="E76" s="83" t="s">
        <v>227</v>
      </c>
      <c r="F76" s="85">
        <v>700000</v>
      </c>
    </row>
    <row r="77" spans="2:6">
      <c r="B77" s="83">
        <v>11</v>
      </c>
      <c r="C77" s="86" t="s">
        <v>221</v>
      </c>
      <c r="D77" s="84" t="s">
        <v>222</v>
      </c>
      <c r="E77" s="83" t="s">
        <v>228</v>
      </c>
      <c r="F77" s="85">
        <v>90000</v>
      </c>
    </row>
    <row r="78" spans="2:6">
      <c r="B78" s="83">
        <v>12</v>
      </c>
      <c r="C78" s="86" t="s">
        <v>221</v>
      </c>
      <c r="D78" s="84" t="s">
        <v>222</v>
      </c>
      <c r="E78" s="83" t="s">
        <v>229</v>
      </c>
      <c r="F78" s="85">
        <v>864000</v>
      </c>
    </row>
    <row r="79" spans="2:6">
      <c r="B79" s="83">
        <v>13</v>
      </c>
      <c r="C79" s="86" t="s">
        <v>221</v>
      </c>
      <c r="D79" s="84" t="s">
        <v>222</v>
      </c>
      <c r="E79" s="83" t="s">
        <v>230</v>
      </c>
      <c r="F79" s="85">
        <v>200000</v>
      </c>
    </row>
    <row r="80" spans="2:6">
      <c r="B80" s="83">
        <v>14</v>
      </c>
      <c r="C80" s="86" t="s">
        <v>221</v>
      </c>
      <c r="D80" s="84" t="s">
        <v>222</v>
      </c>
      <c r="E80" s="83" t="s">
        <v>231</v>
      </c>
      <c r="F80" s="85">
        <v>600000</v>
      </c>
    </row>
    <row r="81" spans="2:6">
      <c r="B81" s="83">
        <v>15</v>
      </c>
      <c r="C81" s="86" t="s">
        <v>221</v>
      </c>
      <c r="D81" s="84" t="s">
        <v>222</v>
      </c>
      <c r="E81" s="117" t="s">
        <v>232</v>
      </c>
      <c r="F81" s="85">
        <v>1000000</v>
      </c>
    </row>
    <row r="82" spans="2:6">
      <c r="B82" s="83">
        <v>16</v>
      </c>
      <c r="C82" s="86" t="s">
        <v>221</v>
      </c>
      <c r="D82" s="84" t="s">
        <v>222</v>
      </c>
      <c r="E82" s="117" t="s">
        <v>233</v>
      </c>
      <c r="F82" s="85">
        <v>600000</v>
      </c>
    </row>
    <row r="83" spans="2:6">
      <c r="B83" s="83">
        <v>17</v>
      </c>
      <c r="C83" s="86" t="s">
        <v>221</v>
      </c>
      <c r="D83" s="84" t="s">
        <v>222</v>
      </c>
      <c r="E83" s="118" t="s">
        <v>234</v>
      </c>
      <c r="F83" s="85">
        <v>500000</v>
      </c>
    </row>
    <row r="84" spans="2:6">
      <c r="B84" s="83">
        <v>18</v>
      </c>
      <c r="C84" s="86" t="s">
        <v>235</v>
      </c>
      <c r="D84" s="84" t="s">
        <v>236</v>
      </c>
      <c r="E84" s="118" t="s">
        <v>237</v>
      </c>
      <c r="F84" s="85">
        <v>2500000</v>
      </c>
    </row>
    <row r="85" spans="2:6">
      <c r="B85" s="83">
        <v>19</v>
      </c>
      <c r="C85" s="83" t="s">
        <v>235</v>
      </c>
      <c r="D85" s="84" t="s">
        <v>236</v>
      </c>
      <c r="E85" s="118" t="s">
        <v>238</v>
      </c>
      <c r="F85" s="85">
        <v>1200000</v>
      </c>
    </row>
    <row r="86" spans="2:6">
      <c r="D86" s="78"/>
      <c r="E86" s="89" t="s">
        <v>43</v>
      </c>
      <c r="F86" s="92">
        <f>SUM(F67:F85)</f>
        <v>38287000</v>
      </c>
    </row>
    <row r="87" spans="2:6">
      <c r="D87" s="78"/>
      <c r="E87" s="90"/>
      <c r="F87" s="91"/>
    </row>
    <row r="88" spans="2:6">
      <c r="B88" s="77" t="s">
        <v>57</v>
      </c>
      <c r="D88" s="78"/>
    </row>
    <row r="89" spans="2:6">
      <c r="B89" s="80" t="s">
        <v>35</v>
      </c>
      <c r="C89" s="80" t="s">
        <v>2</v>
      </c>
      <c r="D89" s="81" t="s">
        <v>36</v>
      </c>
      <c r="E89" s="80" t="s">
        <v>37</v>
      </c>
      <c r="F89" s="82" t="s">
        <v>18</v>
      </c>
    </row>
    <row r="90" spans="2:6">
      <c r="B90" s="83">
        <v>1</v>
      </c>
      <c r="C90" s="83" t="s">
        <v>252</v>
      </c>
      <c r="D90" s="84" t="s">
        <v>247</v>
      </c>
      <c r="E90" s="83" t="s">
        <v>256</v>
      </c>
      <c r="F90" s="85">
        <v>1000000</v>
      </c>
    </row>
    <row r="91" spans="2:6">
      <c r="B91" s="83">
        <v>2</v>
      </c>
      <c r="C91" s="83" t="s">
        <v>253</v>
      </c>
      <c r="D91" s="84" t="s">
        <v>248</v>
      </c>
      <c r="E91" s="83" t="s">
        <v>259</v>
      </c>
      <c r="F91" s="85">
        <v>500000</v>
      </c>
    </row>
    <row r="92" spans="2:6">
      <c r="B92" s="83">
        <v>3</v>
      </c>
      <c r="C92" s="83" t="s">
        <v>254</v>
      </c>
      <c r="D92" s="84" t="s">
        <v>249</v>
      </c>
      <c r="E92" s="83" t="s">
        <v>258</v>
      </c>
      <c r="F92" s="85">
        <v>1000000</v>
      </c>
    </row>
    <row r="93" spans="2:6" ht="27">
      <c r="B93" s="83">
        <v>4</v>
      </c>
      <c r="C93" s="86" t="s">
        <v>255</v>
      </c>
      <c r="D93" s="84" t="s">
        <v>251</v>
      </c>
      <c r="E93" s="135" t="s">
        <v>257</v>
      </c>
      <c r="F93" s="87">
        <v>500000</v>
      </c>
    </row>
    <row r="94" spans="2:6">
      <c r="B94" s="83">
        <v>5</v>
      </c>
      <c r="C94" s="86"/>
      <c r="D94" s="84"/>
      <c r="E94" s="86"/>
      <c r="F94" s="87"/>
    </row>
    <row r="95" spans="2:6">
      <c r="B95" s="83">
        <v>6</v>
      </c>
      <c r="C95" s="86"/>
      <c r="D95" s="84"/>
      <c r="E95" s="86"/>
      <c r="F95" s="87"/>
    </row>
    <row r="96" spans="2:6">
      <c r="B96" s="83">
        <v>7</v>
      </c>
      <c r="C96" s="83"/>
      <c r="D96" s="84"/>
      <c r="E96" s="83"/>
      <c r="F96" s="85"/>
    </row>
    <row r="97" spans="2:6">
      <c r="B97" s="83">
        <v>8</v>
      </c>
      <c r="C97" s="83"/>
      <c r="D97" s="84"/>
      <c r="E97" s="83"/>
      <c r="F97" s="85"/>
    </row>
    <row r="98" spans="2:6">
      <c r="B98" s="83">
        <v>9</v>
      </c>
      <c r="C98" s="83"/>
      <c r="D98" s="84"/>
      <c r="E98" s="83"/>
      <c r="F98" s="85"/>
    </row>
    <row r="99" spans="2:6">
      <c r="B99" s="83">
        <v>10</v>
      </c>
      <c r="C99" s="83"/>
      <c r="D99" s="84"/>
      <c r="E99" s="83"/>
      <c r="F99" s="85"/>
    </row>
    <row r="100" spans="2:6">
      <c r="D100" s="78"/>
      <c r="E100" s="89" t="s">
        <v>43</v>
      </c>
      <c r="F100" s="92">
        <f>SUM(F90:F99)</f>
        <v>3000000</v>
      </c>
    </row>
    <row r="102" spans="2:6">
      <c r="B102" s="77" t="s">
        <v>58</v>
      </c>
      <c r="D102" s="78"/>
    </row>
    <row r="103" spans="2:6">
      <c r="B103" s="80" t="s">
        <v>35</v>
      </c>
      <c r="C103" s="80" t="s">
        <v>2</v>
      </c>
      <c r="D103" s="81" t="s">
        <v>36</v>
      </c>
      <c r="E103" s="80" t="s">
        <v>37</v>
      </c>
      <c r="F103" s="82" t="s">
        <v>18</v>
      </c>
    </row>
    <row r="104" spans="2:6" ht="14.45" customHeight="1">
      <c r="B104" s="83">
        <v>1</v>
      </c>
      <c r="C104" s="86" t="s">
        <v>239</v>
      </c>
      <c r="D104" s="84" t="s">
        <v>240</v>
      </c>
      <c r="E104" s="113" t="s">
        <v>241</v>
      </c>
      <c r="F104" s="85">
        <v>300000</v>
      </c>
    </row>
    <row r="105" spans="2:6">
      <c r="D105" s="78"/>
      <c r="E105" s="89" t="s">
        <v>43</v>
      </c>
      <c r="F105" s="92">
        <f>SUM(F104:F104)</f>
        <v>300000</v>
      </c>
    </row>
    <row r="107" spans="2:6">
      <c r="E107" s="80" t="s">
        <v>80</v>
      </c>
      <c r="F107" s="85">
        <f>SUM(F9,F55,F63,F86,F100,F105)</f>
        <v>218976600</v>
      </c>
    </row>
  </sheetData>
  <sheetProtection algorithmName="SHA-512" hashValue="lZBnKg7Xbxye50LflZMExSEzZmEvi6HVobZU9fwoG6lc2aalfULAMCYQBhx+eDf3tDbtJBULk6q82yuuW0VhPw==" saltValue="TisXmk//W0y0NyJnrRuL3w==" spinCount="100000" sheet="1" formatCells="0" formatColumns="0" formatRows="0" insertColumns="0" insertRows="0" insertHyperlinks="0" deleteColumns="0" deleteRows="0" sort="0" autoFilter="0" pivotTables="0"/>
  <mergeCells count="1">
    <mergeCell ref="B1:F1"/>
  </mergeCells>
  <phoneticPr fontId="24"/>
  <conditionalFormatting sqref="B13:F54">
    <cfRule type="expression" dxfId="4" priority="5">
      <formula>$G13&lt;&gt;""</formula>
    </cfRule>
  </conditionalFormatting>
  <conditionalFormatting sqref="C61:F62">
    <cfRule type="expression" dxfId="3" priority="4">
      <formula>$G61&lt;&gt;""</formula>
    </cfRule>
  </conditionalFormatting>
  <conditionalFormatting sqref="B59:F59 C60:F60 B60:B62">
    <cfRule type="expression" dxfId="2" priority="3">
      <formula>$G59&lt;&gt;""</formula>
    </cfRule>
  </conditionalFormatting>
  <conditionalFormatting sqref="B67:F85">
    <cfRule type="expression" dxfId="1" priority="2">
      <formula>$G67&lt;&gt;""</formula>
    </cfRule>
  </conditionalFormatting>
  <conditionalFormatting sqref="C104:F104">
    <cfRule type="expression" dxfId="0" priority="1">
      <formula>$G104&lt;&gt;""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7B17B-ED6A-4097-AC49-F3C2C3914E9B}">
  <dimension ref="B2:F8"/>
  <sheetViews>
    <sheetView workbookViewId="0">
      <selection activeCell="H16" sqref="H16"/>
    </sheetView>
  </sheetViews>
  <sheetFormatPr defaultColWidth="8.875" defaultRowHeight="18.75"/>
  <sheetData>
    <row r="2" spans="2:6">
      <c r="B2" t="s">
        <v>44</v>
      </c>
      <c r="F2" t="s">
        <v>59</v>
      </c>
    </row>
    <row r="3" spans="2:6">
      <c r="B3" t="s">
        <v>48</v>
      </c>
      <c r="F3" t="s">
        <v>60</v>
      </c>
    </row>
    <row r="4" spans="2:6">
      <c r="B4" t="s">
        <v>49</v>
      </c>
      <c r="F4" t="s">
        <v>61</v>
      </c>
    </row>
    <row r="5" spans="2:6">
      <c r="B5" t="s">
        <v>50</v>
      </c>
      <c r="F5" t="s">
        <v>62</v>
      </c>
    </row>
    <row r="6" spans="2:6">
      <c r="B6" t="s">
        <v>51</v>
      </c>
      <c r="F6" t="s">
        <v>63</v>
      </c>
    </row>
    <row r="7" spans="2:6">
      <c r="B7" t="s">
        <v>64</v>
      </c>
    </row>
    <row r="8" spans="2:6">
      <c r="B8" t="s">
        <v>52</v>
      </c>
    </row>
  </sheetData>
  <sheetProtection algorithmName="SHA-512" hashValue="tnT2pANQCiB6RxC+hBp0u8i0bS12a27jBQHIYNEDNFgs35UeE9Tl2RaqDwUGg+X9hkQIT4fN6wc8Zc0JnMZtyQ==" saltValue="qwbhGbdM32j8G36g/qM8qg==" spinCount="100000" sheet="1" objects="1" scenarios="1"/>
  <phoneticPr fontId="2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収支計画書（複数公演用）</vt:lpstr>
      <vt:lpstr>（別添）収支計画明細（複数公演用）</vt:lpstr>
      <vt:lpstr>非表示_プルダウン選択肢</vt:lpstr>
      <vt:lpstr>'（別添）収支計画明細（複数公演用）'!Print_Area</vt:lpstr>
      <vt:lpstr>'収支計画書（複数公演用）'!Print_Area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2020-05-26T04:57:51Z</cp:lastPrinted>
  <dcterms:created xsi:type="dcterms:W3CDTF">2020-05-18T13:02:51Z</dcterms:created>
  <dcterms:modified xsi:type="dcterms:W3CDTF">2020-12-07T08:14:28Z</dcterms:modified>
</cp:coreProperties>
</file>